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9440" windowHeight="12240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E40" i="1"/>
  <c r="D40"/>
  <c r="C40"/>
  <c r="B40"/>
  <c r="E39"/>
  <c r="D39"/>
  <c r="C39"/>
  <c r="B39"/>
  <c r="E38"/>
  <c r="D38"/>
  <c r="C38"/>
  <c r="B38"/>
  <c r="E37"/>
  <c r="D37"/>
  <c r="C37"/>
  <c r="B37"/>
  <c r="E36"/>
  <c r="D36"/>
  <c r="C36"/>
  <c r="B36"/>
  <c r="E35"/>
  <c r="D35"/>
  <c r="C35"/>
  <c r="B35"/>
  <c r="E34"/>
  <c r="D34"/>
  <c r="C34"/>
  <c r="B34"/>
  <c r="E33"/>
  <c r="D33"/>
  <c r="C33"/>
  <c r="B33"/>
  <c r="E32"/>
  <c r="D32"/>
  <c r="C32"/>
  <c r="B32"/>
  <c r="E31"/>
  <c r="D31"/>
  <c r="C31"/>
  <c r="B31"/>
  <c r="E30"/>
  <c r="D30"/>
  <c r="C30"/>
  <c r="B30"/>
  <c r="E29"/>
  <c r="D29"/>
  <c r="C29"/>
  <c r="B29"/>
  <c r="E28"/>
  <c r="D28"/>
  <c r="C28"/>
  <c r="B28"/>
  <c r="E27"/>
  <c r="D27"/>
  <c r="C27"/>
  <c r="B27"/>
  <c r="E26"/>
  <c r="D26"/>
  <c r="C26"/>
  <c r="B26"/>
  <c r="E25"/>
  <c r="D25"/>
  <c r="C25"/>
  <c r="B25"/>
  <c r="E24"/>
  <c r="D24"/>
  <c r="C24"/>
  <c r="B24"/>
  <c r="E23"/>
  <c r="D23"/>
  <c r="C23"/>
  <c r="B23"/>
  <c r="E22"/>
  <c r="D22"/>
  <c r="C22"/>
  <c r="B22"/>
  <c r="E21"/>
  <c r="D21"/>
  <c r="C21"/>
  <c r="B21"/>
  <c r="E20"/>
  <c r="D20"/>
  <c r="C20"/>
  <c r="B20"/>
  <c r="E19"/>
  <c r="D19"/>
  <c r="C19"/>
  <c r="B19"/>
  <c r="E18"/>
  <c r="D18"/>
  <c r="C18"/>
  <c r="B18"/>
  <c r="E17"/>
  <c r="D17"/>
  <c r="C17"/>
  <c r="B17"/>
  <c r="E16"/>
  <c r="D16"/>
  <c r="C16"/>
  <c r="B16"/>
  <c r="E15"/>
  <c r="D15"/>
  <c r="C15"/>
  <c r="B15"/>
  <c r="E14"/>
  <c r="D14"/>
  <c r="C14"/>
  <c r="B14"/>
  <c r="E13"/>
  <c r="D13"/>
  <c r="C13"/>
  <c r="B13"/>
  <c r="E12"/>
  <c r="D12"/>
  <c r="C12"/>
  <c r="B12"/>
  <c r="E11"/>
  <c r="D11"/>
  <c r="C11"/>
  <c r="B11"/>
  <c r="E10"/>
  <c r="D10"/>
  <c r="C10"/>
  <c r="B9"/>
  <c r="A9"/>
  <c r="E8"/>
  <c r="D8"/>
  <c r="C8"/>
  <c r="A8"/>
</calcChain>
</file>

<file path=xl/sharedStrings.xml><?xml version="1.0" encoding="utf-8"?>
<sst xmlns="http://schemas.openxmlformats.org/spreadsheetml/2006/main" count="38" uniqueCount="37">
  <si>
    <t>Отчет № 9. 04.10.2019 11:52:58</t>
  </si>
  <si>
    <t>Итоговый финансовый отчет о поступлении и расходовании средств избирательного фонда  кандидата
Виль Юрий Николаевич                     № 40810810926009000801
Кемеровское отделение № 8615/0446 г. Кемерово Кемеровская область, г. Осинники, ул Победы, д. 19
 </t>
  </si>
  <si>
    <t>Дополнительные выборы депутата Совета народных депутатов Осинниковского городского округа шестого созыва по одномандатному избирательному округу N 6</t>
  </si>
  <si>
    <t>Кемеровская область</t>
  </si>
  <si>
    <t>Шестой (№ 6)</t>
  </si>
  <si>
    <t>По состоянию на 04.10.2019</t>
  </si>
  <si>
    <t>В руб.</t>
  </si>
  <si>
    <t>1</t>
  </si>
  <si>
    <t>1.1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</si>
  <si>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</si>
  <si>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</si>
  <si>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</si>
  <si>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</si>
  <si>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</si>
  <si>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</si>
  <si>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</si>
  <si>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</si>
  <si>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1.2.4</t>
  </si>
  <si>
    <t>2</t>
  </si>
  <si>
    <t>2.1</t>
  </si>
  <si>
    <t>2.2</t>
  </si>
  <si>
    <t>2.2.1</t>
  </si>
  <si>
    <t>2.2.2</t>
  </si>
  <si>
    <t>2.2.3</t>
  </si>
  <si>
    <t>2.3</t>
  </si>
  <si>
    <t>3</t>
  </si>
  <si>
    <t>3.1</t>
  </si>
  <si>
    <t>3.1.1</t>
  </si>
  <si>
    <t>3.2</t>
  </si>
  <si>
    <t>3.3</t>
  </si>
  <si>
    <t>3.4</t>
  </si>
  <si>
    <t>3.5</t>
  </si>
  <si>
    <t>3.6</t>
  </si>
  <si>
    <t>3.7</t>
  </si>
  <si>
    <t>3.8</t>
  </si>
  <si>
    <t>4.1</t>
  </si>
  <si>
    <t>4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</si>
</sst>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0" fontId="4" fillId="3" borderId="2" xfId="0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right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0"/>
  <sheetViews>
    <sheetView tabSelected="1" workbookViewId="0">
      <selection activeCell="C6" sqref="C6"/>
    </sheetView>
  </sheetViews>
  <sheetFormatPr defaultRowHeight="15"/>
  <cols>
    <col min="1" max="1" width="10.7109375" customWidth="1"/>
    <col min="2" max="4" width="22.140625" customWidth="1"/>
    <col min="5" max="5" width="55.42578125" customWidth="1"/>
  </cols>
  <sheetData>
    <row r="1" spans="1:5" ht="15" customHeight="1">
      <c r="E1" s="1" t="s">
        <v>0</v>
      </c>
    </row>
    <row r="2" spans="1:5" ht="293.64999999999998" customHeight="1">
      <c r="A2" s="10" t="s">
        <v>1</v>
      </c>
      <c r="B2" s="10"/>
      <c r="C2" s="10"/>
      <c r="D2" s="10"/>
      <c r="E2" s="10"/>
    </row>
    <row r="3" spans="1:5" ht="44.25" customHeight="1">
      <c r="A3" s="11" t="s">
        <v>2</v>
      </c>
      <c r="B3" s="11"/>
      <c r="C3" s="11"/>
      <c r="D3" s="11"/>
      <c r="E3" s="11"/>
    </row>
    <row r="4" spans="1:5" ht="15.75">
      <c r="A4" s="11" t="s">
        <v>3</v>
      </c>
      <c r="B4" s="11"/>
      <c r="C4" s="11"/>
      <c r="D4" s="11"/>
      <c r="E4" s="11"/>
    </row>
    <row r="5" spans="1:5" ht="15.75">
      <c r="A5" s="11" t="s">
        <v>4</v>
      </c>
      <c r="B5" s="11"/>
      <c r="C5" s="11"/>
      <c r="D5" s="11"/>
      <c r="E5" s="11"/>
    </row>
    <row r="6" spans="1:5">
      <c r="E6" s="2" t="s">
        <v>5</v>
      </c>
    </row>
    <row r="7" spans="1:5">
      <c r="E7" s="2" t="s">
        <v>6</v>
      </c>
    </row>
    <row r="8" spans="1:5">
      <c r="A8" s="12" t="str">
        <f t="shared" ref="A8" si="0">"Строка финансового отчета"</f>
        <v>Строка финансового отчета</v>
      </c>
      <c r="B8" s="9"/>
      <c r="C8" s="13" t="str">
        <f t="shared" ref="C8" si="1">"Шифр строки"</f>
        <v>Шифр строки</v>
      </c>
      <c r="D8" s="13" t="str">
        <f t="shared" ref="D8" si="2">"Сумма"</f>
        <v>Сумма</v>
      </c>
      <c r="E8" s="13" t="str">
        <f t="shared" ref="E8" si="3">"Примечание"</f>
        <v>Примечание</v>
      </c>
    </row>
    <row r="9" spans="1:5">
      <c r="A9" s="3" t="str">
        <f>""</f>
        <v/>
      </c>
      <c r="B9" s="3" t="str">
        <f>""</f>
        <v/>
      </c>
      <c r="C9" s="14"/>
      <c r="D9" s="14"/>
      <c r="E9" s="14"/>
    </row>
    <row r="10" spans="1:5">
      <c r="A10" s="8" t="s">
        <v>7</v>
      </c>
      <c r="B10" s="9"/>
      <c r="C10" s="3" t="str">
        <f>"2"</f>
        <v>2</v>
      </c>
      <c r="D10" s="3" t="str">
        <f>"3"</f>
        <v>3</v>
      </c>
      <c r="E10" s="3" t="str">
        <f>"4"</f>
        <v>4</v>
      </c>
    </row>
    <row r="11" spans="1:5" ht="38.25">
      <c r="A11" s="4" t="s">
        <v>7</v>
      </c>
      <c r="B11" s="5" t="str">
        <f>"1. Поступило средств в избирательный фонд, всего"</f>
        <v>1. Поступило средств в избирательный фонд, всего</v>
      </c>
      <c r="C11" s="6" t="str">
        <f>"10"</f>
        <v>10</v>
      </c>
      <c r="D11" s="7" t="str">
        <f>"15000"</f>
        <v>15000</v>
      </c>
      <c r="E11" s="5" t="str">
        <f>""</f>
        <v/>
      </c>
    </row>
    <row r="12" spans="1:5" ht="51">
      <c r="A12" s="4" t="s">
        <v>8</v>
      </c>
      <c r="B12" s="5" t="str">
        <f>"1.1. Поступило средств в установленном порядке для формирования избирательного фонда"</f>
        <v>1.1. Поступило средств в установленном порядке для формирования избирательного фонда</v>
      </c>
      <c r="C12" s="6" t="str">
        <f>"20"</f>
        <v>20</v>
      </c>
      <c r="D12" s="7" t="str">
        <f>"15000"</f>
        <v>15000</v>
      </c>
      <c r="E12" s="5" t="str">
        <f>""</f>
        <v/>
      </c>
    </row>
    <row r="13" spans="1:5" ht="51">
      <c r="A13" s="4" t="s">
        <v>9</v>
      </c>
      <c r="B13" s="5" t="str">
        <f>"1.1.1.Собственные средства кандидата, избирательного объединения"</f>
        <v>1.1.1.Собственные средства кандидата, избирательного объединения</v>
      </c>
      <c r="C13" s="6" t="str">
        <f>"30"</f>
        <v>30</v>
      </c>
      <c r="D13" s="7" t="str">
        <f>"0"</f>
        <v>0</v>
      </c>
      <c r="E13" s="5" t="str">
        <f>""</f>
        <v/>
      </c>
    </row>
    <row r="14" spans="1:5" ht="38.25">
      <c r="A14" s="4" t="s">
        <v>10</v>
      </c>
      <c r="B14" s="5" t="str">
        <f>"1.1.2. Добровольные пожертвования гражданина"</f>
        <v>1.1.2. Добровольные пожертвования гражданина</v>
      </c>
      <c r="C14" s="6" t="str">
        <f>"40"</f>
        <v>40</v>
      </c>
      <c r="D14" s="7" t="str">
        <f>"0"</f>
        <v>0</v>
      </c>
      <c r="E14" s="5" t="str">
        <f>""</f>
        <v/>
      </c>
    </row>
    <row r="15" spans="1:5" ht="38.25">
      <c r="A15" s="4" t="s">
        <v>11</v>
      </c>
      <c r="B15" s="5" t="str">
        <f>"1.1.3. Добровольные пожертвования юридического лица"</f>
        <v>1.1.3. Добровольные пожертвования юридического лица</v>
      </c>
      <c r="C15" s="6" t="str">
        <f>"50"</f>
        <v>50</v>
      </c>
      <c r="D15" s="7" t="str">
        <f>"0"</f>
        <v>0</v>
      </c>
      <c r="E15" s="5" t="str">
        <f>""</f>
        <v/>
      </c>
    </row>
    <row r="16" spans="1:5" ht="63.75">
      <c r="A16" s="4" t="s">
        <v>12</v>
      </c>
      <c r="B16" s="5" t="str">
        <f>"1.1.4. Средства, выделенные кандидату выдвинувшим его избирательным объединением"</f>
        <v>1.1.4. Средства, выделенные кандидату выдвинувшим его избирательным объединением</v>
      </c>
      <c r="C16" s="6" t="str">
        <f>"60"</f>
        <v>60</v>
      </c>
      <c r="D16" s="7" t="str">
        <f>"15000"</f>
        <v>15000</v>
      </c>
      <c r="E16" s="5" t="str">
        <f>""</f>
        <v/>
      </c>
    </row>
    <row r="17" spans="1:5" ht="102">
      <c r="A17" s="4" t="s">
        <v>13</v>
      </c>
      <c r="B17" s="5" t="str">
        <f>"1.2. Поступило в избирателньый фонд денежных средств, подпадающих под действие п 2, 4, 10 ст. 41 Закона Кемеровской области от 14.02.2007 № 24-ОЗ"</f>
        <v>1.2. Поступило в избирателньый фонд денежных средств, подпадающих под действие п 2, 4, 10 ст. 41 Закона Кемеровской области от 14.02.2007 № 24-ОЗ</v>
      </c>
      <c r="C17" s="6" t="str">
        <f>"70"</f>
        <v>70</v>
      </c>
      <c r="D17" s="7" t="str">
        <f t="shared" ref="D17:D28" si="4">"0"</f>
        <v>0</v>
      </c>
      <c r="E17" s="5" t="str">
        <f>""</f>
        <v/>
      </c>
    </row>
    <row r="18" spans="1:5" ht="51">
      <c r="A18" s="4" t="s">
        <v>14</v>
      </c>
      <c r="B18" s="5" t="str">
        <f>"1.2.1. Собственные средства кандидата, избирательного объединения"</f>
        <v>1.2.1. Собственные средства кандидата, избирательного объединения</v>
      </c>
      <c r="C18" s="6" t="str">
        <f>"80"</f>
        <v>80</v>
      </c>
      <c r="D18" s="7" t="str">
        <f t="shared" si="4"/>
        <v>0</v>
      </c>
      <c r="E18" s="5" t="str">
        <f>""</f>
        <v/>
      </c>
    </row>
    <row r="19" spans="1:5" ht="25.5">
      <c r="A19" s="4" t="s">
        <v>15</v>
      </c>
      <c r="B19" s="5" t="str">
        <f>"1.2.2. Средства гражданина"</f>
        <v>1.2.2. Средства гражданина</v>
      </c>
      <c r="C19" s="6" t="str">
        <f>"90"</f>
        <v>90</v>
      </c>
      <c r="D19" s="7" t="str">
        <f t="shared" si="4"/>
        <v>0</v>
      </c>
      <c r="E19" s="5" t="str">
        <f>""</f>
        <v/>
      </c>
    </row>
    <row r="20" spans="1:5" ht="25.5">
      <c r="A20" s="4" t="s">
        <v>16</v>
      </c>
      <c r="B20" s="5" t="str">
        <f>"1.2.3. Средства юридического лица"</f>
        <v>1.2.3. Средства юридического лица</v>
      </c>
      <c r="C20" s="6" t="str">
        <f>"100"</f>
        <v>100</v>
      </c>
      <c r="D20" s="7" t="str">
        <f t="shared" si="4"/>
        <v>0</v>
      </c>
      <c r="E20" s="5" t="str">
        <f>""</f>
        <v/>
      </c>
    </row>
    <row r="21" spans="1:5" ht="63.75">
      <c r="A21" s="4" t="s">
        <v>17</v>
      </c>
      <c r="B21" s="5" t="str">
        <f>"1.2.4. Средства, выделенные кандидату выдвинувшим его избирательным объединением"</f>
        <v>1.2.4. Средства, выделенные кандидату выдвинувшим его избирательным объединением</v>
      </c>
      <c r="C21" s="6" t="str">
        <f>"110"</f>
        <v>110</v>
      </c>
      <c r="D21" s="7" t="str">
        <f t="shared" si="4"/>
        <v>0</v>
      </c>
      <c r="E21" s="5" t="str">
        <f>""</f>
        <v/>
      </c>
    </row>
    <row r="22" spans="1:5" ht="51">
      <c r="A22" s="4" t="s">
        <v>18</v>
      </c>
      <c r="B22" s="5" t="str">
        <f>"2. Возвращено денежных средств из избирательного фонда, всего"</f>
        <v>2. Возвращено денежных средств из избирательного фонда, всего</v>
      </c>
      <c r="C22" s="6" t="str">
        <f>"120"</f>
        <v>120</v>
      </c>
      <c r="D22" s="7" t="str">
        <f t="shared" si="4"/>
        <v>0</v>
      </c>
      <c r="E22" s="5" t="str">
        <f>""</f>
        <v/>
      </c>
    </row>
    <row r="23" spans="1:5" ht="25.5">
      <c r="A23" s="4" t="s">
        <v>19</v>
      </c>
      <c r="B23" s="5" t="str">
        <f>"2.1. Перечислено в доход бюджета"</f>
        <v>2.1. Перечислено в доход бюджета</v>
      </c>
      <c r="C23" s="6" t="str">
        <f>"130"</f>
        <v>130</v>
      </c>
      <c r="D23" s="7" t="str">
        <f t="shared" si="4"/>
        <v>0</v>
      </c>
      <c r="E23" s="5" t="str">
        <f>""</f>
        <v/>
      </c>
    </row>
    <row r="24" spans="1:5" ht="63.75">
      <c r="A24" s="4" t="s">
        <v>20</v>
      </c>
      <c r="B24" s="5" t="str">
        <f>"2.2. Возвращено жертвователям денежных средств, поступивших с нарушением установленного порядка"</f>
        <v>2.2. Возвращено жертвователям денежных средств, поступивших с нарушением установленного порядка</v>
      </c>
      <c r="C24" s="6" t="str">
        <f>"140"</f>
        <v>140</v>
      </c>
      <c r="D24" s="7" t="str">
        <f t="shared" si="4"/>
        <v>0</v>
      </c>
      <c r="E24" s="5" t="str">
        <f>""</f>
        <v/>
      </c>
    </row>
    <row r="25" spans="1:5" ht="89.25">
      <c r="A25" s="4" t="s">
        <v>21</v>
      </c>
      <c r="B25" s="5" t="str">
        <f>"2.2.1. Гражданам, которым запрещено осуществлять пожертвования либо не указавшим обязательные сведения в платежном документе"</f>
        <v>2.2.1. Гражданам, которым запрещено осуществлять пожертвования либо не указавшим обязательные сведения в платежном документе</v>
      </c>
      <c r="C25" s="6" t="str">
        <f>"150"</f>
        <v>150</v>
      </c>
      <c r="D25" s="7" t="str">
        <f t="shared" si="4"/>
        <v>0</v>
      </c>
      <c r="E25" s="5" t="str">
        <f>""</f>
        <v/>
      </c>
    </row>
    <row r="26" spans="1:5" ht="89.25">
      <c r="A26" s="4" t="s">
        <v>22</v>
      </c>
      <c r="B26" s="5" t="str">
        <f>"2.2.2. Юридическим лицам, которым запрещено осуществлять пожертвования либо не указавшим обязательные сведения в платежном документе"</f>
        <v>2.2.2. Юридическим лицам, которым запрещено осуществлять пожертвования либо не указавшим обязательные сведения в платежном документе</v>
      </c>
      <c r="C26" s="6" t="str">
        <f>"160"</f>
        <v>160</v>
      </c>
      <c r="D26" s="7" t="str">
        <f t="shared" si="4"/>
        <v>0</v>
      </c>
      <c r="E26" s="5" t="str">
        <f>""</f>
        <v/>
      </c>
    </row>
    <row r="27" spans="1:5" ht="63.75">
      <c r="A27" s="4" t="s">
        <v>23</v>
      </c>
      <c r="B27" s="5" t="str">
        <f>"2.2.3. Средств, превышающих предельный размер добровольных пожертвований"</f>
        <v>2.2.3. Средств, превышающих предельный размер добровольных пожертвований</v>
      </c>
      <c r="C27" s="6" t="str">
        <f>"170"</f>
        <v>170</v>
      </c>
      <c r="D27" s="7" t="str">
        <f t="shared" si="4"/>
        <v>0</v>
      </c>
      <c r="E27" s="5" t="str">
        <f>""</f>
        <v/>
      </c>
    </row>
    <row r="28" spans="1:5" ht="51">
      <c r="A28" s="4" t="s">
        <v>24</v>
      </c>
      <c r="B28" s="5" t="str">
        <f>"2.3. Возвращено жертвователям денежных средств, поступивших в установленном порядке"</f>
        <v>2.3. Возвращено жертвователям денежных средств, поступивших в установленном порядке</v>
      </c>
      <c r="C28" s="6" t="str">
        <f>"180"</f>
        <v>180</v>
      </c>
      <c r="D28" s="7" t="str">
        <f t="shared" si="4"/>
        <v>0</v>
      </c>
      <c r="E28" s="5" t="str">
        <f>""</f>
        <v/>
      </c>
    </row>
    <row r="29" spans="1:5" ht="25.5">
      <c r="A29" s="4" t="s">
        <v>25</v>
      </c>
      <c r="B29" s="5" t="str">
        <f>"3. Израсходовано средств, всего"</f>
        <v>3. Израсходовано средств, всего</v>
      </c>
      <c r="C29" s="6" t="str">
        <f>"190"</f>
        <v>190</v>
      </c>
      <c r="D29" s="7" t="str">
        <f>"15000"</f>
        <v>15000</v>
      </c>
      <c r="E29" s="5" t="str">
        <f>""</f>
        <v/>
      </c>
    </row>
    <row r="30" spans="1:5" ht="38.25">
      <c r="A30" s="4" t="s">
        <v>26</v>
      </c>
      <c r="B30" s="5" t="str">
        <f>"3.1. На организацию сбора подписей избирателей"</f>
        <v>3.1. На организацию сбора подписей избирателей</v>
      </c>
      <c r="C30" s="6" t="str">
        <f>"200"</f>
        <v>200</v>
      </c>
      <c r="D30" s="7" t="str">
        <f>"0"</f>
        <v>0</v>
      </c>
      <c r="E30" s="5" t="str">
        <f>""</f>
        <v/>
      </c>
    </row>
    <row r="31" spans="1:5" ht="51">
      <c r="A31" s="4" t="s">
        <v>27</v>
      </c>
      <c r="B31" s="5" t="str">
        <f>"3.1.1. Из них на оплату труда лиц, привлекаемых для сбора подписей избирателей"</f>
        <v>3.1.1. Из них на оплату труда лиц, привлекаемых для сбора подписей избирателей</v>
      </c>
      <c r="C31" s="6" t="str">
        <f>"210"</f>
        <v>210</v>
      </c>
      <c r="D31" s="7" t="str">
        <f>"0"</f>
        <v>0</v>
      </c>
      <c r="E31" s="5" t="str">
        <f>""</f>
        <v/>
      </c>
    </row>
    <row r="32" spans="1:5" ht="51">
      <c r="A32" s="4" t="s">
        <v>28</v>
      </c>
      <c r="B32" s="5" t="str">
        <f>"3.2. На предвыборную агитацию через организации телерадиовещания"</f>
        <v>3.2. На предвыборную агитацию через организации телерадиовещания</v>
      </c>
      <c r="C32" s="6" t="str">
        <f>"220"</f>
        <v>220</v>
      </c>
      <c r="D32" s="7" t="str">
        <f>"0"</f>
        <v>0</v>
      </c>
      <c r="E32" s="5" t="str">
        <f>""</f>
        <v/>
      </c>
    </row>
    <row r="33" spans="1:5" ht="51">
      <c r="A33" s="4" t="s">
        <v>29</v>
      </c>
      <c r="B33" s="5" t="str">
        <f>"3.3. На предвыборную агитацию через редакции периодических печатных изданий"</f>
        <v>3.3. На предвыборную агитацию через редакции периодических печатных изданий</v>
      </c>
      <c r="C33" s="6" t="str">
        <f>"230"</f>
        <v>230</v>
      </c>
      <c r="D33" s="7" t="str">
        <f>"0"</f>
        <v>0</v>
      </c>
      <c r="E33" s="5" t="str">
        <f>""</f>
        <v/>
      </c>
    </row>
    <row r="34" spans="1:5" ht="63.75">
      <c r="A34" s="4" t="s">
        <v>30</v>
      </c>
      <c r="B34" s="5" t="str">
        <f>"3.4. На выпуск и распространение печатных и иных агитационных материалов"</f>
        <v>3.4. На выпуск и распространение печатных и иных агитационных материалов</v>
      </c>
      <c r="C34" s="6" t="str">
        <f>"240"</f>
        <v>240</v>
      </c>
      <c r="D34" s="7" t="str">
        <f>"15000"</f>
        <v>15000</v>
      </c>
      <c r="E34" s="5" t="str">
        <f>""</f>
        <v/>
      </c>
    </row>
    <row r="35" spans="1:5" ht="38.25">
      <c r="A35" s="4" t="s">
        <v>31</v>
      </c>
      <c r="B35" s="5" t="str">
        <f>"3.5. На проведение публичных массовых мероприятий"</f>
        <v>3.5. На проведение публичных массовых мероприятий</v>
      </c>
      <c r="C35" s="6" t="str">
        <f>"250"</f>
        <v>250</v>
      </c>
      <c r="D35" s="7" t="str">
        <f t="shared" ref="D35:D40" si="5">"0"</f>
        <v>0</v>
      </c>
      <c r="E35" s="5" t="str">
        <f>""</f>
        <v/>
      </c>
    </row>
    <row r="36" spans="1:5" ht="63.75">
      <c r="A36" s="4" t="s">
        <v>32</v>
      </c>
      <c r="B36" s="5" t="str">
        <f>"3.6. На оплату работ (услуг) информационного и консультационного характера"</f>
        <v>3.6. На оплату работ (услуг) информационного и консультационного характера</v>
      </c>
      <c r="C36" s="6" t="str">
        <f>"260"</f>
        <v>260</v>
      </c>
      <c r="D36" s="7" t="str">
        <f t="shared" si="5"/>
        <v>0</v>
      </c>
      <c r="E36" s="5" t="str">
        <f>""</f>
        <v/>
      </c>
    </row>
    <row r="37" spans="1:5" ht="76.5">
      <c r="A37" s="4" t="s">
        <v>33</v>
      </c>
      <c r="B37" s="5" t="str">
        <f>"3.7. На оплату других работ (услуг), выполненных (оказанных) юридическими лицами или гражданами РФ по договорам"</f>
        <v>3.7. На оплату других работ (услуг), выполненных (оказанных) юридическими лицами или гражданами РФ по договорам</v>
      </c>
      <c r="C37" s="6" t="str">
        <f>"270"</f>
        <v>270</v>
      </c>
      <c r="D37" s="7" t="str">
        <f t="shared" si="5"/>
        <v>0</v>
      </c>
      <c r="E37" s="5" t="str">
        <f>""</f>
        <v/>
      </c>
    </row>
    <row r="38" spans="1:5" ht="63.75">
      <c r="A38" s="4" t="s">
        <v>34</v>
      </c>
      <c r="B38" s="5" t="str">
        <f>"3.8. На оплату иных расходов, непосредственно связанных с проведением избирательной кампании"</f>
        <v>3.8. На оплату иных расходов, непосредственно связанных с проведением избирательной кампании</v>
      </c>
      <c r="C38" s="6" t="str">
        <f>"280"</f>
        <v>280</v>
      </c>
      <c r="D38" s="7" t="str">
        <f t="shared" si="5"/>
        <v>0</v>
      </c>
      <c r="E38" s="5" t="str">
        <f>""</f>
        <v/>
      </c>
    </row>
    <row r="39" spans="1:5" ht="89.25">
      <c r="A39" s="4" t="s">
        <v>35</v>
      </c>
      <c r="B39" s="5" t="str">
        <f>"4. Распределено неизрасходованного остатка средств фонда пропорционально перечисленным в избирательный фонд денежным средствам"</f>
        <v>4. Распределено неизрасходованного остатка средств фонда пропорционально перечисленным в избирательный фонд денежным средствам</v>
      </c>
      <c r="C39" s="6" t="str">
        <f>"290"</f>
        <v>290</v>
      </c>
      <c r="D39" s="7" t="str">
        <f t="shared" si="5"/>
        <v>0</v>
      </c>
      <c r="E39" s="5" t="str">
        <f>""</f>
        <v/>
      </c>
    </row>
    <row r="40" spans="1:5" ht="76.5">
      <c r="A40" s="4" t="s">
        <v>36</v>
      </c>
      <c r="B40" s="5" t="str">
        <f>"5. Остаток средств фонда на дату сдачи отчета (заверяется банковской справкой) (стр.300 = стр.10 - стр.120 - стр.190 - стр.290)"</f>
        <v>5. Остаток средств фонда на дату сдачи отчета (заверяется банковской справкой) (стр.300 = стр.10 - стр.120 - стр.190 - стр.290)</v>
      </c>
      <c r="C40" s="6" t="str">
        <f>"300"</f>
        <v>300</v>
      </c>
      <c r="D40" s="7" t="str">
        <f t="shared" si="5"/>
        <v>0</v>
      </c>
      <c r="E40" s="5" t="str">
        <f>""</f>
        <v/>
      </c>
    </row>
  </sheetData>
  <mergeCells count="9">
    <mergeCell ref="A10:B10"/>
    <mergeCell ref="A2:E2"/>
    <mergeCell ref="A3:E3"/>
    <mergeCell ref="A4:E4"/>
    <mergeCell ref="A5:E5"/>
    <mergeCell ref="A8:B8"/>
    <mergeCell ref="C8:C9"/>
    <mergeCell ref="D8:D9"/>
    <mergeCell ref="E8:E9"/>
  </mergeCells>
  <pageMargins left="0.35433070866141736" right="0.15748031496062992" top="0.15748031496062992" bottom="0.15748031496062992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BEST</cp:lastModifiedBy>
  <cp:lastPrinted>2019-10-04T04:54:56Z</cp:lastPrinted>
  <dcterms:created xsi:type="dcterms:W3CDTF">2019-10-04T04:53:03Z</dcterms:created>
  <dcterms:modified xsi:type="dcterms:W3CDTF">2019-10-16T02:20:13Z</dcterms:modified>
</cp:coreProperties>
</file>