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6" windowWidth="15576" windowHeight="10596" activeTab="0"/>
  </bookViews>
  <sheets>
    <sheet name="пункт 5.6 Расходы по ГП" sheetId="1" r:id="rId1"/>
  </sheets>
  <externalReferences>
    <externalReference r:id="rId4"/>
  </externalReferences>
  <definedNames>
    <definedName name="_xlnm.Print_Titles" localSheetId="0">'пункт 5.6 Расходы по ГП'!$9:$11</definedName>
  </definedNames>
  <calcPr fullCalcOnLoad="1" fullPrecision="0" refMode="R1C1"/>
</workbook>
</file>

<file path=xl/sharedStrings.xml><?xml version="1.0" encoding="utf-8"?>
<sst xmlns="http://schemas.openxmlformats.org/spreadsheetml/2006/main" count="67" uniqueCount="66">
  <si>
    <t xml:space="preserve">тыс. рублей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</si>
  <si>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</si>
  <si>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</si>
  <si>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</si>
  <si>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</si>
  <si>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</si>
  <si>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</si>
  <si>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</si>
  <si>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</si>
  <si>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</si>
  <si>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</si>
  <si>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</si>
  <si>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</si>
  <si>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</si>
  <si>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</si>
  <si>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</si>
  <si>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Непрограммное направление деятельности</t>
  </si>
  <si>
    <t>Итого расходов</t>
  </si>
  <si>
    <t>Сведения</t>
  </si>
  <si>
    <t>о расходах бюджета</t>
  </si>
  <si>
    <t>317ф.</t>
  </si>
  <si>
    <t>Закон окт 19</t>
  </si>
  <si>
    <t>Закон I чт 2020</t>
  </si>
  <si>
    <t>Темп роста (снижения), %</t>
  </si>
  <si>
    <t>Условно утвержденные расходы</t>
  </si>
  <si>
    <t>Код программы</t>
  </si>
  <si>
    <t>Показатели бюджета городского округа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</si>
  <si>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</si>
  <si>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</si>
  <si>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Муниципальная программа "Поддержка и развитие СМИ"</t>
  </si>
  <si>
    <t>Муниципальная программа "Развитие системы образования Осинниковского городского округа "</t>
  </si>
  <si>
    <t>Муниципальная программа "Развитие культуры Осинниковского городского округа"</t>
  </si>
  <si>
    <t>Муниципальная программа «Управление муниципальным имуществом и земельными участками Осинниковского городского округа»</t>
  </si>
  <si>
    <t>Муниципальная программа "Социальная поддержка населения Осинниковского городского округа"</t>
  </si>
  <si>
    <t>Муниципальная программа "Физическая культура, спорт и молодежная политика"</t>
  </si>
  <si>
    <t>Муниципальная программа "Охрана окружающей среды Осинниковского городского округа"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</si>
  <si>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</si>
  <si>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Муниципальная программа "Жилище на территории Осинниковского городского округа"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</si>
  <si>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</si>
  <si>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Муниципальная программа «Формирование современной городской среды на территории муниципального образования – Осинниковский городской округ»</t>
  </si>
  <si>
    <t>Муниципальная программа "Управление муниципальными финансами Осинниковского городского округа"</t>
  </si>
  <si>
    <t>44</t>
  </si>
  <si>
    <t xml:space="preserve"> по муниципальным программам городского округа</t>
  </si>
  <si>
    <t>Наименование муниципальной программы</t>
  </si>
  <si>
    <t>16</t>
  </si>
  <si>
    <t>на 2023 год</t>
  </si>
  <si>
    <t>на 2024 год</t>
  </si>
  <si>
    <t>показателей бюджета на 2024 год к показателям бюджета на 2023 год</t>
  </si>
  <si>
    <t xml:space="preserve">Муниципальная программа "Развитие туризма на территории муниципального образования -  Осинниковский городской округ"
</t>
  </si>
  <si>
    <t>на 2023 год и на плановый период 2024 и 2025 годов</t>
  </si>
  <si>
    <t>в сравнении с ожидаемым исполнением за 2022 год (оценка текущего финансового года)</t>
  </si>
  <si>
    <t>и отчетом за 2021 год (отчетный финансовый год)</t>
  </si>
  <si>
    <t>на 2025 год</t>
  </si>
  <si>
    <t>Отчет за 2021 год (отчетный финансовый год)</t>
  </si>
  <si>
    <t>Ожидаемое исполнение за 2022 год (оценка текущего финансового года)</t>
  </si>
  <si>
    <t>Темп роста (снижения) ожидаемого исполнения за 2022 год (оценки текущего финансового года) к отчету за 2021 год (отчетному финансовому году), %</t>
  </si>
  <si>
    <t xml:space="preserve">показателей бюджета на 2023 год к ожидаемому исполнению за 2022 год (оценке текущего финансового года) </t>
  </si>
  <si>
    <t>показателей бюджета на 2025 год к показателям бюджета на 2024 год</t>
  </si>
  <si>
    <r>
      <t>Муниципальная программа "Антитеррор в Осинниковском городском округе"</t>
    </r>
    <r>
      <rPr>
        <i/>
        <sz val="12"/>
        <color indexed="8"/>
        <rFont val="Times New Roman"/>
        <family val="1"/>
      </rPr>
      <t xml:space="preserve"> с 01.01.2022 изменено наименование программы </t>
    </r>
    <r>
      <rPr>
        <sz val="12"/>
        <color indexed="8"/>
        <rFont val="Times New Roman"/>
        <family val="1"/>
      </rPr>
      <t>"Противодействие терроризму и экстремизму в Осинниковском городском округе"</t>
    </r>
  </si>
  <si>
    <t>18</t>
  </si>
  <si>
    <t>17</t>
  </si>
  <si>
    <r>
      <t xml:space="preserve">Муниципальная программа  "Развитие архивного дела на территории Осинниковского  городского округа" </t>
    </r>
    <r>
      <rPr>
        <i/>
        <sz val="12"/>
        <color indexed="8"/>
        <rFont val="Times New Roman"/>
        <family val="1"/>
      </rPr>
      <t xml:space="preserve"> период реализации программы с 01.01.2023</t>
    </r>
  </si>
  <si>
    <r>
      <t xml:space="preserve">Муниципальная программа "Развитие информатизации и защиты информации на территории Осинниковского городского округа"  </t>
    </r>
    <r>
      <rPr>
        <i/>
        <sz val="12"/>
        <color indexed="8"/>
        <rFont val="Times New Roman"/>
        <family val="1"/>
      </rPr>
      <t>период реализации программы с 01.01.2023</t>
    </r>
  </si>
  <si>
    <t>св.300</t>
  </si>
  <si>
    <t>св.400</t>
  </si>
  <si>
    <t>св.200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</si>
</sst>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43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1" fillId="33" borderId="10" xfId="0" applyFont="1" applyFill="1" applyBorder="1" applyAlignment="1">
      <alignment horizontal="center" vertical="center"/>
    </xf>
    <xf numFmtId="49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left" vertical="center" wrapText="1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wrapText="1"/>
    </xf>
    <xf numFmtId="0" fontId="41" fillId="33" borderId="0" xfId="0" applyFont="1" applyFill="1" applyAlignment="1">
      <alignment horizontal="center"/>
    </xf>
    <xf numFmtId="4" fontId="41" fillId="33" borderId="0" xfId="0" applyNumberFormat="1" applyFont="1" applyFill="1" applyAlignment="1">
      <alignment horizontal="center"/>
    </xf>
    <xf numFmtId="164" fontId="41" fillId="33" borderId="0" xfId="0" applyNumberFormat="1" applyFont="1" applyFill="1" applyAlignment="1">
      <alignment/>
    </xf>
    <xf numFmtId="0" fontId="42" fillId="33" borderId="0" xfId="0" applyFont="1" applyFill="1" applyAlignment="1">
      <alignment horizontal="left"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 vertical="center" wrapText="1"/>
    </xf>
    <xf numFmtId="0" fontId="41" fillId="33" borderId="11" xfId="0" applyFont="1" applyFill="1" applyBorder="1" applyAlignment="1">
      <alignment horizontal="center" vertical="center" wrapText="1"/>
    </xf>
    <xf numFmtId="164" fontId="41" fillId="33" borderId="10" xfId="0" applyNumberFormat="1" applyFont="1" applyFill="1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>
      <alignment horizontal="center" vertical="center"/>
    </xf>
    <xf numFmtId="0" fontId="42" fillId="33" borderId="0" xfId="0" applyFont="1" applyFill="1" applyAlignment="1">
      <alignment horizontal="center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3" fontId="3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1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3" fillId="33" borderId="15" xfId="52" applyNumberFormat="1" applyFont="1" applyFill="1" applyBorder="1" applyAlignment="1" applyProtection="1">
      <alignment horizontal="center" vertical="center" wrapText="1"/>
      <protection locked="0"/>
    </xf>
    <xf numFmtId="0" fontId="43" fillId="33" borderId="16" xfId="0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p\&#1048;&#1056;\2022\&#1041;&#1070;&#1044;&#1046;&#1045;&#1058;\&#1087;&#1088;&#1086;&#1077;&#1082;&#1090;%202023\&#1052;&#1060;%2015.11.2023\&#1087;.2&#1087;&#1087;.4%20&#1055;&#1088;&#1086;&#1077;&#1082;&#1090;%20&#1056;&#1077;&#1096;&#1077;&#1085;&#1080;&#1103;%20&#1086;%20&#1073;&#1102;&#1076;&#1078;&#1077;&#1090;&#1077;%202023-2025\&#1087;&#1088;&#1080;&#1083;&#1086;&#1078;&#1077;&#1085;&#1080;&#1077;%202%20%20(&#1094;&#1089;&#109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">
          <cell r="G20">
            <v>772</v>
          </cell>
          <cell r="H20">
            <v>440</v>
          </cell>
          <cell r="I20">
            <v>390</v>
          </cell>
        </row>
        <row r="29">
          <cell r="G29">
            <v>2725.7</v>
          </cell>
          <cell r="H29">
            <v>2588.4</v>
          </cell>
          <cell r="I29">
            <v>2588.4</v>
          </cell>
        </row>
        <row r="39">
          <cell r="G39">
            <v>1228.3</v>
          </cell>
          <cell r="H39">
            <v>140</v>
          </cell>
          <cell r="I39">
            <v>140</v>
          </cell>
        </row>
        <row r="44">
          <cell r="G44">
            <v>10661.3</v>
          </cell>
          <cell r="H44">
            <v>8520.1</v>
          </cell>
          <cell r="I44">
            <v>7988.8</v>
          </cell>
        </row>
        <row r="51">
          <cell r="G51">
            <v>1051540.4</v>
          </cell>
          <cell r="H51">
            <v>954190.9</v>
          </cell>
          <cell r="I51">
            <v>935520</v>
          </cell>
        </row>
        <row r="172">
          <cell r="G172">
            <v>199677.6</v>
          </cell>
          <cell r="H172">
            <v>144810.3</v>
          </cell>
          <cell r="I172">
            <v>135955</v>
          </cell>
        </row>
        <row r="211">
          <cell r="G211">
            <v>12517.6</v>
          </cell>
          <cell r="H211">
            <v>10866.7</v>
          </cell>
          <cell r="I211">
            <v>10156.1</v>
          </cell>
        </row>
        <row r="221">
          <cell r="G221">
            <v>169393.6</v>
          </cell>
          <cell r="H221">
            <v>166851.2</v>
          </cell>
          <cell r="I221">
            <v>157817</v>
          </cell>
        </row>
        <row r="284">
          <cell r="G284">
            <v>52139.2</v>
          </cell>
          <cell r="H284">
            <v>38084.7</v>
          </cell>
          <cell r="I284">
            <v>38591.4</v>
          </cell>
        </row>
        <row r="318">
          <cell r="G318">
            <v>3674.4</v>
          </cell>
          <cell r="H318">
            <v>3783</v>
          </cell>
          <cell r="I318">
            <v>3761</v>
          </cell>
        </row>
        <row r="331">
          <cell r="G331">
            <v>337234.1</v>
          </cell>
          <cell r="H331">
            <v>354902.2</v>
          </cell>
          <cell r="I331">
            <v>340625.7</v>
          </cell>
        </row>
        <row r="372">
          <cell r="G372">
            <v>232262.3</v>
          </cell>
          <cell r="H372">
            <v>100338.2</v>
          </cell>
          <cell r="I372">
            <v>75459.8</v>
          </cell>
        </row>
        <row r="389">
          <cell r="G389">
            <v>13537.6</v>
          </cell>
          <cell r="H389">
            <v>10126.3</v>
          </cell>
          <cell r="I389">
            <v>9127.8</v>
          </cell>
        </row>
        <row r="405">
          <cell r="G405">
            <v>1707.6</v>
          </cell>
          <cell r="H405">
            <v>1954.3</v>
          </cell>
          <cell r="I405">
            <v>356</v>
          </cell>
        </row>
        <row r="414">
          <cell r="G414">
            <v>185.6</v>
          </cell>
          <cell r="H414">
            <v>838.7</v>
          </cell>
          <cell r="I414">
            <v>1102.5</v>
          </cell>
        </row>
        <row r="419">
          <cell r="G419">
            <v>56.7</v>
          </cell>
          <cell r="H419">
            <v>56.7</v>
          </cell>
          <cell r="I419">
            <v>56.7</v>
          </cell>
        </row>
        <row r="429">
          <cell r="G429">
            <v>11755.9</v>
          </cell>
          <cell r="H429">
            <v>8730.8</v>
          </cell>
          <cell r="I429">
            <v>8171.3</v>
          </cell>
        </row>
        <row r="436">
          <cell r="G436">
            <v>1172.6</v>
          </cell>
          <cell r="H436">
            <v>654.6</v>
          </cell>
          <cell r="I436">
            <v>653.7</v>
          </cell>
        </row>
        <row r="459">
          <cell r="G459">
            <v>74909.4</v>
          </cell>
          <cell r="H459">
            <v>59469.6</v>
          </cell>
          <cell r="I459">
            <v>55655.2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7"/>
  <sheetViews>
    <sheetView tabSelected="1" zoomScale="80" zoomScaleNormal="80" zoomScalePageLayoutView="0" workbookViewId="0" topLeftCell="A10">
      <pane xSplit="2" topLeftCell="C1" activePane="topRight" state="frozen"/>
      <selection pane="topLeft" activeCell="A1" sqref="A1"/>
      <selection pane="topRight" activeCell="L26" sqref="L26"/>
    </sheetView>
  </sheetViews>
  <sheetFormatPr defaultColWidth="9.140625" defaultRowHeight="15"/>
  <cols>
    <col min="1" max="1" width="4.00390625" style="1" customWidth="1"/>
    <col min="2" max="2" width="14.7109375" style="1" customWidth="1"/>
    <col min="3" max="3" width="50.57421875" style="1" customWidth="1"/>
    <col min="4" max="5" width="19.28125" style="1" customWidth="1"/>
    <col min="6" max="6" width="26.140625" style="1" customWidth="1"/>
    <col min="7" max="9" width="18.57421875" style="1" customWidth="1"/>
    <col min="10" max="10" width="24.28125" style="1" customWidth="1"/>
    <col min="11" max="12" width="19.28125" style="1" customWidth="1"/>
    <col min="13" max="13" width="9.421875" style="1" customWidth="1"/>
    <col min="14" max="16384" width="9.140625" style="1" customWidth="1"/>
  </cols>
  <sheetData>
    <row r="1" spans="2:12" ht="15">
      <c r="B1" s="21" t="s">
        <v>18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ht="15">
      <c r="B2" s="21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15">
      <c r="B3" s="21" t="s">
        <v>42</v>
      </c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5">
      <c r="B4" s="21" t="s">
        <v>49</v>
      </c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ht="15">
      <c r="B5" s="21" t="s">
        <v>50</v>
      </c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ht="15">
      <c r="B6" s="21" t="s">
        <v>51</v>
      </c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ht="1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5">
      <c r="B8" s="2"/>
      <c r="C8" s="2"/>
      <c r="D8" s="3" t="s">
        <v>20</v>
      </c>
      <c r="E8" s="3" t="s">
        <v>21</v>
      </c>
      <c r="F8" s="4"/>
      <c r="G8" s="29" t="s">
        <v>22</v>
      </c>
      <c r="H8" s="29"/>
      <c r="I8" s="29"/>
      <c r="J8" s="2"/>
      <c r="K8" s="2"/>
      <c r="L8" s="5" t="s">
        <v>0</v>
      </c>
    </row>
    <row r="9" spans="2:12" ht="39.75" customHeight="1">
      <c r="B9" s="22" t="s">
        <v>25</v>
      </c>
      <c r="C9" s="22" t="s">
        <v>43</v>
      </c>
      <c r="D9" s="22" t="s">
        <v>53</v>
      </c>
      <c r="E9" s="22" t="s">
        <v>54</v>
      </c>
      <c r="F9" s="24" t="s">
        <v>55</v>
      </c>
      <c r="G9" s="26" t="s">
        <v>26</v>
      </c>
      <c r="H9" s="27"/>
      <c r="I9" s="28"/>
      <c r="J9" s="26" t="s">
        <v>23</v>
      </c>
      <c r="K9" s="27"/>
      <c r="L9" s="28"/>
    </row>
    <row r="10" spans="2:12" ht="139.5" customHeight="1">
      <c r="B10" s="23"/>
      <c r="C10" s="23"/>
      <c r="D10" s="23"/>
      <c r="E10" s="23"/>
      <c r="F10" s="25"/>
      <c r="G10" s="17" t="s">
        <v>45</v>
      </c>
      <c r="H10" s="17" t="s">
        <v>46</v>
      </c>
      <c r="I10" s="17" t="s">
        <v>52</v>
      </c>
      <c r="J10" s="17" t="s">
        <v>56</v>
      </c>
      <c r="K10" s="17" t="s">
        <v>47</v>
      </c>
      <c r="L10" s="17" t="s">
        <v>57</v>
      </c>
    </row>
    <row r="11" spans="2:12" ht="15"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</row>
    <row r="12" spans="2:12" ht="78">
      <c r="B12" s="7" t="s">
        <v>1</v>
      </c>
      <c r="C12" s="8" t="s">
        <v>58</v>
      </c>
      <c r="D12" s="18">
        <v>1039.1</v>
      </c>
      <c r="E12" s="18">
        <v>1172.5</v>
      </c>
      <c r="F12" s="18">
        <f aca="true" t="shared" si="0" ref="F12:F27">SUM(E12/D12*100)</f>
        <v>112.8</v>
      </c>
      <c r="G12" s="20">
        <f>'[1]Лист1'!$G$20</f>
        <v>772</v>
      </c>
      <c r="H12" s="20">
        <f>'[1]Лист1'!$H$20</f>
        <v>440</v>
      </c>
      <c r="I12" s="20">
        <f>'[1]Лист1'!$I$20</f>
        <v>390</v>
      </c>
      <c r="J12" s="18">
        <f aca="true" t="shared" si="1" ref="J12:J18">SUM(G12/E12*100)</f>
        <v>65.8</v>
      </c>
      <c r="K12" s="18">
        <f aca="true" t="shared" si="2" ref="K12:L18">SUM(H12/G12*100)</f>
        <v>57</v>
      </c>
      <c r="L12" s="18">
        <f t="shared" si="2"/>
        <v>88.6</v>
      </c>
    </row>
    <row r="13" spans="2:12" ht="62.25">
      <c r="B13" s="7" t="s">
        <v>2</v>
      </c>
      <c r="C13" s="8" t="s">
        <v>27</v>
      </c>
      <c r="D13" s="18">
        <v>3311.4</v>
      </c>
      <c r="E13" s="18">
        <f>4449.2-2135.2</f>
        <v>2314</v>
      </c>
      <c r="F13" s="18">
        <f t="shared" si="0"/>
        <v>69.9</v>
      </c>
      <c r="G13" s="20">
        <f>'[1]Лист1'!$G$29</f>
        <v>2725.7</v>
      </c>
      <c r="H13" s="20">
        <f>'[1]Лист1'!$H$29</f>
        <v>2588.4</v>
      </c>
      <c r="I13" s="20">
        <f>'[1]Лист1'!$I$29</f>
        <v>2588.4</v>
      </c>
      <c r="J13" s="18">
        <f t="shared" si="1"/>
        <v>117.8</v>
      </c>
      <c r="K13" s="18">
        <f t="shared" si="2"/>
        <v>95</v>
      </c>
      <c r="L13" s="18">
        <f>SUM(I13/H13*100)</f>
        <v>100</v>
      </c>
    </row>
    <row r="14" spans="2:12" ht="62.25">
      <c r="B14" s="7" t="s">
        <v>3</v>
      </c>
      <c r="C14" s="8" t="s">
        <v>28</v>
      </c>
      <c r="D14" s="18">
        <v>0</v>
      </c>
      <c r="E14" s="18">
        <v>618.9</v>
      </c>
      <c r="F14" s="18"/>
      <c r="G14" s="20">
        <f>'[1]Лист1'!$G$39</f>
        <v>1228.3</v>
      </c>
      <c r="H14" s="20">
        <f>'[1]Лист1'!$H$39</f>
        <v>140</v>
      </c>
      <c r="I14" s="20">
        <f>'[1]Лист1'!$I$39</f>
        <v>140</v>
      </c>
      <c r="J14" s="18">
        <f t="shared" si="1"/>
        <v>198.5</v>
      </c>
      <c r="K14" s="18">
        <f t="shared" si="2"/>
        <v>11.4</v>
      </c>
      <c r="L14" s="18">
        <f t="shared" si="2"/>
        <v>100</v>
      </c>
    </row>
    <row r="15" spans="2:12" ht="30.75">
      <c r="B15" s="7" t="s">
        <v>4</v>
      </c>
      <c r="C15" s="8" t="s">
        <v>29</v>
      </c>
      <c r="D15" s="18">
        <v>9590.9</v>
      </c>
      <c r="E15" s="18">
        <v>11390.7</v>
      </c>
      <c r="F15" s="18">
        <f t="shared" si="0"/>
        <v>118.8</v>
      </c>
      <c r="G15" s="20">
        <f>'[1]Лист1'!$G$44</f>
        <v>10661.3</v>
      </c>
      <c r="H15" s="20">
        <f>'[1]Лист1'!$H$44</f>
        <v>8520.1</v>
      </c>
      <c r="I15" s="20">
        <f>'[1]Лист1'!$I$44</f>
        <v>7988.8</v>
      </c>
      <c r="J15" s="18">
        <f t="shared" si="1"/>
        <v>93.6</v>
      </c>
      <c r="K15" s="18">
        <f t="shared" si="2"/>
        <v>79.9</v>
      </c>
      <c r="L15" s="18">
        <f t="shared" si="2"/>
        <v>93.8</v>
      </c>
    </row>
    <row r="16" spans="2:12" ht="30.75">
      <c r="B16" s="7" t="s">
        <v>5</v>
      </c>
      <c r="C16" s="8" t="s">
        <v>30</v>
      </c>
      <c r="D16" s="18">
        <v>881579</v>
      </c>
      <c r="E16" s="18">
        <v>1050444.6</v>
      </c>
      <c r="F16" s="18">
        <f t="shared" si="0"/>
        <v>119.2</v>
      </c>
      <c r="G16" s="20">
        <f>'[1]Лист1'!$G$51</f>
        <v>1051540.4</v>
      </c>
      <c r="H16" s="20">
        <f>'[1]Лист1'!$H$51</f>
        <v>954190.9</v>
      </c>
      <c r="I16" s="20">
        <f>'[1]Лист1'!$I$51</f>
        <v>935520</v>
      </c>
      <c r="J16" s="18">
        <f t="shared" si="1"/>
        <v>100.1</v>
      </c>
      <c r="K16" s="18">
        <f t="shared" si="2"/>
        <v>90.7</v>
      </c>
      <c r="L16" s="18">
        <f t="shared" si="2"/>
        <v>98</v>
      </c>
    </row>
    <row r="17" spans="2:12" ht="30.75">
      <c r="B17" s="7" t="s">
        <v>6</v>
      </c>
      <c r="C17" s="8" t="s">
        <v>31</v>
      </c>
      <c r="D17" s="18">
        <v>167809.2</v>
      </c>
      <c r="E17" s="18">
        <v>198192.9</v>
      </c>
      <c r="F17" s="18">
        <f t="shared" si="0"/>
        <v>118.1</v>
      </c>
      <c r="G17" s="20">
        <f>'[1]Лист1'!$G$172</f>
        <v>199677.6</v>
      </c>
      <c r="H17" s="20">
        <f>'[1]Лист1'!$H$172</f>
        <v>144810.3</v>
      </c>
      <c r="I17" s="20">
        <f>'[1]Лист1'!$I$172</f>
        <v>135955</v>
      </c>
      <c r="J17" s="18">
        <f>SUM(G17/E17*100)</f>
        <v>100.7</v>
      </c>
      <c r="K17" s="18">
        <f t="shared" si="2"/>
        <v>72.5</v>
      </c>
      <c r="L17" s="18">
        <f t="shared" si="2"/>
        <v>93.9</v>
      </c>
    </row>
    <row r="18" spans="2:12" ht="46.5">
      <c r="B18" s="7" t="s">
        <v>7</v>
      </c>
      <c r="C18" s="8" t="s">
        <v>32</v>
      </c>
      <c r="D18" s="18">
        <v>12284.8</v>
      </c>
      <c r="E18" s="18">
        <v>18802.3</v>
      </c>
      <c r="F18" s="18">
        <f t="shared" si="0"/>
        <v>153.1</v>
      </c>
      <c r="G18" s="20">
        <f>'[1]Лист1'!$G$211</f>
        <v>12517.6</v>
      </c>
      <c r="H18" s="20">
        <f>'[1]Лист1'!$H$211</f>
        <v>10866.7</v>
      </c>
      <c r="I18" s="20">
        <f>'[1]Лист1'!$I$211</f>
        <v>10156.1</v>
      </c>
      <c r="J18" s="18">
        <f t="shared" si="1"/>
        <v>66.6</v>
      </c>
      <c r="K18" s="18">
        <f t="shared" si="2"/>
        <v>86.8</v>
      </c>
      <c r="L18" s="18">
        <f t="shared" si="2"/>
        <v>93.5</v>
      </c>
    </row>
    <row r="19" spans="2:12" ht="46.5">
      <c r="B19" s="7" t="s">
        <v>8</v>
      </c>
      <c r="C19" s="8" t="s">
        <v>33</v>
      </c>
      <c r="D19" s="18">
        <v>143103</v>
      </c>
      <c r="E19" s="18">
        <v>165796.4</v>
      </c>
      <c r="F19" s="18">
        <f t="shared" si="0"/>
        <v>115.9</v>
      </c>
      <c r="G19" s="20">
        <f>'[1]Лист1'!$G$221</f>
        <v>169393.6</v>
      </c>
      <c r="H19" s="20">
        <f>'[1]Лист1'!$H$221</f>
        <v>166851.2</v>
      </c>
      <c r="I19" s="20">
        <f>'[1]Лист1'!$I$221</f>
        <v>157817</v>
      </c>
      <c r="J19" s="18">
        <f aca="true" t="shared" si="3" ref="J19:J27">SUM(G19/E19*100)</f>
        <v>102.2</v>
      </c>
      <c r="K19" s="18">
        <f aca="true" t="shared" si="4" ref="K19:K27">SUM(H19/G19*100)</f>
        <v>98.5</v>
      </c>
      <c r="L19" s="18">
        <f aca="true" t="shared" si="5" ref="L19:L27">SUM(I19/H19*100)</f>
        <v>94.6</v>
      </c>
    </row>
    <row r="20" spans="2:12" ht="30.75">
      <c r="B20" s="7" t="s">
        <v>9</v>
      </c>
      <c r="C20" s="8" t="s">
        <v>34</v>
      </c>
      <c r="D20" s="18">
        <v>49129.5</v>
      </c>
      <c r="E20" s="18">
        <v>56694.7</v>
      </c>
      <c r="F20" s="18">
        <f t="shared" si="0"/>
        <v>115.4</v>
      </c>
      <c r="G20" s="20">
        <f>'[1]Лист1'!$G$284</f>
        <v>52139.2</v>
      </c>
      <c r="H20" s="20">
        <f>'[1]Лист1'!$H$284</f>
        <v>38084.7</v>
      </c>
      <c r="I20" s="20">
        <f>'[1]Лист1'!$I$284</f>
        <v>38591.4</v>
      </c>
      <c r="J20" s="18">
        <f t="shared" si="3"/>
        <v>92</v>
      </c>
      <c r="K20" s="18">
        <f t="shared" si="4"/>
        <v>73</v>
      </c>
      <c r="L20" s="18">
        <f t="shared" si="5"/>
        <v>101.3</v>
      </c>
    </row>
    <row r="21" spans="2:12" ht="30.75">
      <c r="B21" s="7" t="s">
        <v>10</v>
      </c>
      <c r="C21" s="8" t="s">
        <v>35</v>
      </c>
      <c r="D21" s="18">
        <v>568.9</v>
      </c>
      <c r="E21" s="18">
        <v>1025.6</v>
      </c>
      <c r="F21" s="18">
        <f t="shared" si="0"/>
        <v>180.3</v>
      </c>
      <c r="G21" s="20">
        <f>'[1]Лист1'!$G$318</f>
        <v>3674.4</v>
      </c>
      <c r="H21" s="20">
        <f>'[1]Лист1'!$H$318</f>
        <v>3783</v>
      </c>
      <c r="I21" s="20">
        <f>'[1]Лист1'!$I$318</f>
        <v>3761</v>
      </c>
      <c r="J21" s="18">
        <f t="shared" si="3"/>
        <v>358.3</v>
      </c>
      <c r="K21" s="18">
        <f t="shared" si="4"/>
        <v>103</v>
      </c>
      <c r="L21" s="18">
        <f t="shared" si="5"/>
        <v>99.4</v>
      </c>
    </row>
    <row r="22" spans="2:12" ht="78">
      <c r="B22" s="7" t="s">
        <v>11</v>
      </c>
      <c r="C22" s="8" t="s">
        <v>36</v>
      </c>
      <c r="D22" s="18">
        <v>470582.6</v>
      </c>
      <c r="E22" s="18">
        <f>467715.6+2135.2</f>
        <v>469850.8</v>
      </c>
      <c r="F22" s="18">
        <f t="shared" si="0"/>
        <v>99.8</v>
      </c>
      <c r="G22" s="20">
        <f>'[1]Лист1'!$G$331</f>
        <v>337234.1</v>
      </c>
      <c r="H22" s="20">
        <f>'[1]Лист1'!$H$331</f>
        <v>354902.2</v>
      </c>
      <c r="I22" s="20">
        <f>'[1]Лист1'!$I$331</f>
        <v>340625.7</v>
      </c>
      <c r="J22" s="18">
        <f t="shared" si="3"/>
        <v>71.8</v>
      </c>
      <c r="K22" s="18">
        <f t="shared" si="4"/>
        <v>105.2</v>
      </c>
      <c r="L22" s="18">
        <f t="shared" si="5"/>
        <v>96</v>
      </c>
    </row>
    <row r="23" spans="2:12" ht="30.75">
      <c r="B23" s="7" t="s">
        <v>12</v>
      </c>
      <c r="C23" s="8" t="s">
        <v>37</v>
      </c>
      <c r="D23" s="18">
        <v>281243</v>
      </c>
      <c r="E23" s="18">
        <v>465089.5</v>
      </c>
      <c r="F23" s="18">
        <f t="shared" si="0"/>
        <v>165.4</v>
      </c>
      <c r="G23" s="20">
        <f>'[1]Лист1'!$G$372</f>
        <v>232262.3</v>
      </c>
      <c r="H23" s="20">
        <f>'[1]Лист1'!$H$372</f>
        <v>100338.2</v>
      </c>
      <c r="I23" s="20">
        <f>'[1]Лист1'!$I$372</f>
        <v>75459.8</v>
      </c>
      <c r="J23" s="18">
        <f t="shared" si="3"/>
        <v>49.9</v>
      </c>
      <c r="K23" s="18">
        <f t="shared" si="4"/>
        <v>43.2</v>
      </c>
      <c r="L23" s="18">
        <f t="shared" si="5"/>
        <v>75.2</v>
      </c>
    </row>
    <row r="24" spans="2:12" ht="78">
      <c r="B24" s="7" t="s">
        <v>13</v>
      </c>
      <c r="C24" s="8" t="s">
        <v>38</v>
      </c>
      <c r="D24" s="18">
        <v>9419.7</v>
      </c>
      <c r="E24" s="18">
        <v>10608.3</v>
      </c>
      <c r="F24" s="18">
        <f t="shared" si="0"/>
        <v>112.6</v>
      </c>
      <c r="G24" s="20">
        <f>'[1]Лист1'!$G$389</f>
        <v>13537.6</v>
      </c>
      <c r="H24" s="20">
        <f>'[1]Лист1'!$H$389</f>
        <v>10126.3</v>
      </c>
      <c r="I24" s="20">
        <f>'[1]Лист1'!$I$389</f>
        <v>9127.8</v>
      </c>
      <c r="J24" s="18">
        <f t="shared" si="3"/>
        <v>127.6</v>
      </c>
      <c r="K24" s="18">
        <f t="shared" si="4"/>
        <v>74.8</v>
      </c>
      <c r="L24" s="18">
        <f t="shared" si="5"/>
        <v>90.1</v>
      </c>
    </row>
    <row r="25" spans="2:12" ht="62.25">
      <c r="B25" s="7" t="s">
        <v>14</v>
      </c>
      <c r="C25" s="8" t="s">
        <v>39</v>
      </c>
      <c r="D25" s="18">
        <v>13458.2</v>
      </c>
      <c r="E25" s="18">
        <v>16935.5</v>
      </c>
      <c r="F25" s="18">
        <f t="shared" si="0"/>
        <v>125.8</v>
      </c>
      <c r="G25" s="20">
        <f>'[1]Лист1'!$G$405</f>
        <v>1707.6</v>
      </c>
      <c r="H25" s="20">
        <f>'[1]Лист1'!$H$405</f>
        <v>1954.3</v>
      </c>
      <c r="I25" s="20">
        <f>'[1]Лист1'!$I$405</f>
        <v>356</v>
      </c>
      <c r="J25" s="18">
        <f t="shared" si="3"/>
        <v>10.1</v>
      </c>
      <c r="K25" s="18">
        <f t="shared" si="4"/>
        <v>114.4</v>
      </c>
      <c r="L25" s="18">
        <f t="shared" si="5"/>
        <v>18.2</v>
      </c>
    </row>
    <row r="26" spans="2:12" ht="46.5">
      <c r="B26" s="7" t="s">
        <v>15</v>
      </c>
      <c r="C26" s="8" t="s">
        <v>40</v>
      </c>
      <c r="D26" s="18">
        <v>19.3</v>
      </c>
      <c r="E26" s="18">
        <v>73</v>
      </c>
      <c r="F26" s="18" t="s">
        <v>63</v>
      </c>
      <c r="G26" s="20">
        <f>'[1]Лист1'!$G$414</f>
        <v>185.6</v>
      </c>
      <c r="H26" s="20">
        <f>'[1]Лист1'!$H$414</f>
        <v>838.7</v>
      </c>
      <c r="I26" s="20">
        <f>'[1]Лист1'!$I$414</f>
        <v>1102.5</v>
      </c>
      <c r="J26" s="18" t="s">
        <v>65</v>
      </c>
      <c r="K26" s="18" t="s">
        <v>64</v>
      </c>
      <c r="L26" s="18">
        <f t="shared" si="5"/>
        <v>131.5</v>
      </c>
    </row>
    <row r="27" spans="2:12" ht="62.25">
      <c r="B27" s="7" t="s">
        <v>44</v>
      </c>
      <c r="C27" s="8" t="s">
        <v>48</v>
      </c>
      <c r="D27" s="18">
        <v>9</v>
      </c>
      <c r="E27" s="18">
        <v>12.1</v>
      </c>
      <c r="F27" s="18">
        <f t="shared" si="0"/>
        <v>134.4</v>
      </c>
      <c r="G27" s="20">
        <f>'[1]Лист1'!$G$419</f>
        <v>56.7</v>
      </c>
      <c r="H27" s="20">
        <f>'[1]Лист1'!$H$419</f>
        <v>56.7</v>
      </c>
      <c r="I27" s="20">
        <f>'[1]Лист1'!$I$419</f>
        <v>56.7</v>
      </c>
      <c r="J27" s="18" t="s">
        <v>64</v>
      </c>
      <c r="K27" s="18">
        <f t="shared" si="4"/>
        <v>100</v>
      </c>
      <c r="L27" s="18">
        <f t="shared" si="5"/>
        <v>100</v>
      </c>
    </row>
    <row r="28" spans="2:12" ht="57" customHeight="1">
      <c r="B28" s="7" t="s">
        <v>60</v>
      </c>
      <c r="C28" s="8" t="s">
        <v>61</v>
      </c>
      <c r="D28" s="18"/>
      <c r="E28" s="18"/>
      <c r="F28" s="18"/>
      <c r="G28" s="20">
        <f>'[1]Лист1'!$G$429</f>
        <v>11755.9</v>
      </c>
      <c r="H28" s="20">
        <f>'[1]Лист1'!$H$429</f>
        <v>8730.8</v>
      </c>
      <c r="I28" s="20">
        <f>'[1]Лист1'!$I$429</f>
        <v>8171.3</v>
      </c>
      <c r="J28" s="18"/>
      <c r="K28" s="18"/>
      <c r="L28" s="18"/>
    </row>
    <row r="29" spans="2:12" ht="67.5" customHeight="1">
      <c r="B29" s="7" t="s">
        <v>59</v>
      </c>
      <c r="C29" s="8" t="s">
        <v>62</v>
      </c>
      <c r="D29" s="18"/>
      <c r="E29" s="18"/>
      <c r="F29" s="18"/>
      <c r="G29" s="20">
        <f>'[1]Лист1'!$G$436</f>
        <v>1172.6</v>
      </c>
      <c r="H29" s="20">
        <f>'[1]Лист1'!$H$436</f>
        <v>654.6</v>
      </c>
      <c r="I29" s="20">
        <f>'[1]Лист1'!$I$436</f>
        <v>653.7</v>
      </c>
      <c r="J29" s="18"/>
      <c r="K29" s="18"/>
      <c r="L29" s="18"/>
    </row>
    <row r="30" spans="2:12" ht="15">
      <c r="B30" s="7" t="s">
        <v>41</v>
      </c>
      <c r="C30" s="8" t="s">
        <v>16</v>
      </c>
      <c r="D30" s="18">
        <v>74995.8</v>
      </c>
      <c r="E30" s="18">
        <v>114953.3</v>
      </c>
      <c r="F30" s="18">
        <f>SUM(E30/D30*100)</f>
        <v>153.3</v>
      </c>
      <c r="G30" s="20">
        <f>'[1]Лист1'!$G$459</f>
        <v>74909.4</v>
      </c>
      <c r="H30" s="20">
        <f>'[1]Лист1'!$H$459</f>
        <v>59469.6</v>
      </c>
      <c r="I30" s="20">
        <f>'[1]Лист1'!$I$459</f>
        <v>55655.2</v>
      </c>
      <c r="J30" s="18">
        <f>SUM(G30/E30*100)</f>
        <v>65.2</v>
      </c>
      <c r="K30" s="18">
        <f>SUM(H30/G30*100)</f>
        <v>79.4</v>
      </c>
      <c r="L30" s="18">
        <f>SUM(I30/H30*100)</f>
        <v>93.6</v>
      </c>
    </row>
    <row r="31" spans="2:12" ht="15" collapsed="1">
      <c r="B31" s="7"/>
      <c r="C31" s="8" t="s">
        <v>24</v>
      </c>
      <c r="D31" s="18">
        <v>0</v>
      </c>
      <c r="E31" s="18">
        <v>0</v>
      </c>
      <c r="F31" s="18">
        <v>0</v>
      </c>
      <c r="G31" s="20">
        <v>0</v>
      </c>
      <c r="H31" s="20">
        <v>16500</v>
      </c>
      <c r="I31" s="20">
        <v>31800</v>
      </c>
      <c r="J31" s="18">
        <v>0</v>
      </c>
      <c r="K31" s="18">
        <v>0</v>
      </c>
      <c r="L31" s="18">
        <v>0</v>
      </c>
    </row>
    <row r="32" spans="2:12" s="11" customFormat="1" ht="15">
      <c r="B32" s="9" t="s">
        <v>17</v>
      </c>
      <c r="C32" s="10"/>
      <c r="D32" s="19">
        <f>D12+D13+D14+D15+D16+D17+D18+D19+D20+D21+D22+D23+D24+D25+D26+D27+D30+D31</f>
        <v>2118143.4</v>
      </c>
      <c r="E32" s="19">
        <f>E12+E13+E14+E15+E16+E17+E18+E19+E20+E21+E22+E23+E24+E25+E26+E27+E30</f>
        <v>2583975.1</v>
      </c>
      <c r="F32" s="19">
        <f>SUM(E32/D32*100)</f>
        <v>122</v>
      </c>
      <c r="G32" s="30">
        <f>SUM(G31+G26+G25+G24+G23+G22+G21+G20+G19+G18+G17+G16+G15+G14+G13+G12+G30+G27+G28+G29)</f>
        <v>2177151.9</v>
      </c>
      <c r="H32" s="30">
        <f>SUM(H31+H26+H25+H24+H23+H22+H21+H20+H19+H18+H17+H16+H15+H14+H13+H12+H30+H27+H28+H29)</f>
        <v>1883846.7</v>
      </c>
      <c r="I32" s="30">
        <f>SUM(I31+I26+I25+I24+I23+I22+I21+I20+I19+I18+I17+I16+I15+I14+I13+I12+I30+I27+I28+I29)</f>
        <v>1815916.4</v>
      </c>
      <c r="J32" s="19">
        <f>SUM(G32/E32*100)</f>
        <v>84.3</v>
      </c>
      <c r="K32" s="19">
        <f>SUM(H32/G32*100)</f>
        <v>86.5</v>
      </c>
      <c r="L32" s="19">
        <f>SUM(I32/H32*100)</f>
        <v>96.4</v>
      </c>
    </row>
    <row r="33" spans="4:12" ht="15">
      <c r="D33" s="11"/>
      <c r="E33" s="11"/>
      <c r="F33" s="11"/>
      <c r="G33" s="12"/>
      <c r="H33" s="12"/>
      <c r="I33" s="12"/>
      <c r="J33" s="11"/>
      <c r="K33" s="11"/>
      <c r="L33" s="11"/>
    </row>
    <row r="34" spans="7:9" ht="15">
      <c r="G34" s="13"/>
      <c r="H34" s="13"/>
      <c r="I34" s="13"/>
    </row>
    <row r="35" spans="2:12" ht="15">
      <c r="B35" s="14"/>
      <c r="F35" s="15"/>
      <c r="G35" s="15"/>
      <c r="H35" s="15"/>
      <c r="I35" s="15"/>
      <c r="J35" s="15"/>
      <c r="K35" s="15"/>
      <c r="L35" s="15"/>
    </row>
    <row r="36" spans="2:12" ht="15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</row>
    <row r="37" spans="2:12" ht="15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</sheetData>
  <sheetProtection/>
  <mergeCells count="14">
    <mergeCell ref="B1:L1"/>
    <mergeCell ref="B2:L2"/>
    <mergeCell ref="B5:L5"/>
    <mergeCell ref="B3:L3"/>
    <mergeCell ref="G8:I8"/>
    <mergeCell ref="G9:I9"/>
    <mergeCell ref="B6:L6"/>
    <mergeCell ref="E9:E10"/>
    <mergeCell ref="F9:F10"/>
    <mergeCell ref="J9:L9"/>
    <mergeCell ref="B4:L4"/>
    <mergeCell ref="B9:B10"/>
    <mergeCell ref="C9:C10"/>
    <mergeCell ref="D9:D10"/>
  </mergeCells>
  <printOptions/>
  <pageMargins left="0.5905511811023623" right="0.5905511811023623" top="0.9448818897637796" bottom="0.35433070866141736" header="0.31496062992125984" footer="0.31496062992125984"/>
  <pageSetup fitToHeight="0" fitToWidth="1" horizontalDpi="600" verticalDpi="600" orientation="landscape" paperSize="8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Лукашевич О.А.</dc:creator>
  <cp:keywords/>
  <dc:description/>
  <cp:lastModifiedBy>Fedorova</cp:lastModifiedBy>
  <cp:lastPrinted>2020-11-24T04:46:57Z</cp:lastPrinted>
  <dcterms:created xsi:type="dcterms:W3CDTF">2019-05-06T02:21:20Z</dcterms:created>
  <dcterms:modified xsi:type="dcterms:W3CDTF">2022-11-15T01:40:51Z</dcterms:modified>
  <cp:category/>
  <cp:version/>
  <cp:contentType/>
  <cp:contentStatus/>
</cp:coreProperties>
</file>