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396" windowWidth="17400" windowHeight="11640" firstSheet="14" activeTab="22"/>
  </bookViews>
  <sheets>
    <sheet name="01.02.2019" sheetId="1" state="hidden" r:id="rId1"/>
    <sheet name="01.03.2019" sheetId="2" state="hidden" r:id="rId2"/>
    <sheet name="01.04.2019" sheetId="3" state="hidden" r:id="rId3"/>
    <sheet name="01.05.2019" sheetId="4" state="hidden" r:id="rId4"/>
    <sheet name="01.06.2019" sheetId="5" state="hidden" r:id="rId5"/>
    <sheet name="01.07.2019" sheetId="6" state="hidden" r:id="rId6"/>
    <sheet name="01.08.2019" sheetId="7" state="hidden" r:id="rId7"/>
    <sheet name="01.09.2019" sheetId="8" state="hidden" r:id="rId8"/>
    <sheet name="01.10.2019" sheetId="9" state="hidden" r:id="rId9"/>
    <sheet name="01.11.2019" sheetId="10" state="hidden" r:id="rId10"/>
    <sheet name="01.12.2019" sheetId="11" state="hidden" r:id="rId11"/>
    <sheet name="01.02.2021" sheetId="12" r:id="rId12"/>
    <sheet name="01.03.2021" sheetId="13" r:id="rId13"/>
    <sheet name="01.04.2021" sheetId="14" r:id="rId14"/>
    <sheet name="01.05.2021" sheetId="15" r:id="rId15"/>
    <sheet name="01.06.2021" sheetId="16" r:id="rId16"/>
    <sheet name="01.07.2021" sheetId="17" r:id="rId17"/>
    <sheet name="01.08.2021" sheetId="18" r:id="rId18"/>
    <sheet name="01.09.2021" sheetId="19" r:id="rId19"/>
    <sheet name="01.10.2021" sheetId="20" r:id="rId20"/>
    <sheet name="01.11.2021" sheetId="21" r:id="rId21"/>
    <sheet name="01.12.2021" sheetId="22" r:id="rId22"/>
    <sheet name="31.12.2021" sheetId="23" r:id="rId23"/>
  </sheets>
  <definedNames/>
  <calcPr fullCalcOnLoad="1"/>
</workbook>
</file>

<file path=xl/sharedStrings.xml><?xml version="1.0" encoding="utf-8"?>
<sst xmlns="http://schemas.openxmlformats.org/spreadsheetml/2006/main" count="3076" uniqueCount="248">
  <si>
    <t>Процент исполнения к году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</si>
  <si>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</si>
  <si>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</si>
  <si>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</si>
  <si>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установленых дифференцированных нормативов отчислений в местные бюджеты</t>
  </si>
  <si>
    <t>Транспортный налог</t>
  </si>
  <si>
    <t>Денежные взыскания (штрафы) за адмиистративные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</si>
  <si>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ИСТОЧНИКИ ФИНАНСИРОВАНИЯ ДЕФИЦИТА БЮДЖЕТОВ - ВСЕГО</t>
  </si>
  <si>
    <t>Итого источников внутреннего финансирования дефицитов бюджетов</t>
  </si>
  <si>
    <t>Кредиты кредитных организаций в валюте РФ</t>
  </si>
  <si>
    <t>Получение кредитов от кредитных организаций бюджетами субъектов  в валюте Российской Федерации</t>
  </si>
  <si>
    <t>Погашение бюджетами субъекта кредитов от кредитных организаций  в валюте Российской Федерации</t>
  </si>
  <si>
    <t>Получение кредитов от других бюджетов бюджетной системы Российской Федерации в валюте Российской Федерации</t>
  </si>
  <si>
    <t>Погашение бюджетами субъекта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</si>
  <si>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</si>
  <si>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Наименование</t>
  </si>
  <si>
    <t>Налоги на совокупный доход</t>
  </si>
  <si>
    <t>Налоги на имущество</t>
  </si>
  <si>
    <t>Земельный налог</t>
  </si>
  <si>
    <t>Государственная пошлина</t>
  </si>
  <si>
    <t>ВСЕГО ДОХОДОВ</t>
  </si>
  <si>
    <t>РАСХОДЫ</t>
  </si>
  <si>
    <t>Образование</t>
  </si>
  <si>
    <t>Социальная политика</t>
  </si>
  <si>
    <t>ИТОГО РАСХОДОВ</t>
  </si>
  <si>
    <t>Налоги на прибыль, доходы</t>
  </si>
  <si>
    <t>Единый налог на вмененный доход для  отдельных видов деятельности</t>
  </si>
  <si>
    <t>Доходы от использования имущества , находящегося в государственной и муниципальной собственности</t>
  </si>
  <si>
    <t>Платежи при пользовании природными ресурсами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</si>
  <si>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</si>
  <si>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</si>
  <si>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</si>
  <si>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поступления </t>
  </si>
  <si>
    <t>Национальная оборона</t>
  </si>
  <si>
    <t>Иные межбюджетные трансферты</t>
  </si>
  <si>
    <t>Доходы от продажи материальных и нематериальных активов</t>
  </si>
  <si>
    <t>Штрафные санкции, возмещение ущерба</t>
  </si>
  <si>
    <t xml:space="preserve">Здравоохранение </t>
  </si>
  <si>
    <t xml:space="preserve">Культура и  кинематография </t>
  </si>
  <si>
    <t>Жилищно-коммунальное хозяйство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</si>
  <si>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</si>
  <si>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</si>
  <si>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Единый сельскохохяйственный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</si>
  <si>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</si>
  <si>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</si>
  <si>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Денежные взыскания ( 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</si>
  <si>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</si>
  <si>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</si>
  <si>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</si>
  <si>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Плата за негативное воздействие на окружающую среду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</si>
  <si>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кодеса Российской Федерации </t>
  </si>
  <si>
    <t>ИТОГО НАЛОГОВЫЕ И НЕНАЛОГОВЫЕ ДОХОДЫ</t>
  </si>
  <si>
    <t>Доходы от возмещения ущерба при возниконовении страховых случаев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</si>
  <si>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</si>
  <si>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</si>
  <si>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Бюджетные кредиты от других бюджетов бюджетной системы РФ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</si>
  <si>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</si>
  <si>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дифферецированных нормативов отчислений в местные бюджеты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</si>
  <si>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</si>
  <si>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</si>
  <si>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налогооблажения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</si>
  <si>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</si>
  <si>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</si>
  <si>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</si>
  <si>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</si>
  <si>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</si>
  <si>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</si>
  <si>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</si>
  <si>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</si>
  <si>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</si>
  <si>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</si>
  <si>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</si>
  <si>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</si>
  <si>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</si>
  <si>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</si>
  <si>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</si>
  <si>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</si>
  <si>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</si>
  <si>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</si>
  <si>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</si>
  <si>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</si>
  <si>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</si>
  <si>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Операции по управлению остатками средств на единых счетах бюджетов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</si>
  <si>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</si>
  <si>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</si>
  <si>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Государственная пошлина за государственную регистрацию, а также за совершение прочих юридически значимых действий (при обращении через многофункциональный центр)</t>
  </si>
  <si>
    <t>Дотации на выравнивание бюджетной обеспеченности</t>
  </si>
  <si>
    <t xml:space="preserve">Прочие безвозмездные поступления </t>
  </si>
  <si>
    <t>Налог, взимаемый с налогоплательщиков выбравших в качестве объекта налогооблажения доходы</t>
  </si>
  <si>
    <t>Информация об исполнении бюджета муниципального образования  - Осинниковский городской округ на 01 февраля 2019 года</t>
  </si>
  <si>
    <t>Исполнено на      01 февраля 2019 года</t>
  </si>
  <si>
    <t>Утверждено  на 2019 год, с учетом изменений</t>
  </si>
  <si>
    <t>Информация об исполнении бюджета муниципального образования  - Осинниковский городской округ на 01 марта 2019 года</t>
  </si>
  <si>
    <t>Исполнено на      01 марта 2019 года</t>
  </si>
  <si>
    <t>Информация об исполнении бюджета муниципального образования  - Осинниковский городской округ на 01 апреля 2019 года</t>
  </si>
  <si>
    <t>Утверждено Решением на 2019 год, с учетом изменений</t>
  </si>
  <si>
    <t>Исполнено на      01 апреля 2019 года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</si>
  <si>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</si>
  <si>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 xml:space="preserve"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
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</si>
  <si>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</si>
  <si>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 xml:space="preserve">              </t>
  </si>
  <si>
    <t>Информация об исполнении бюджета муниципального образования  - Осинниковский городской округ на 01 мая 2019 года</t>
  </si>
  <si>
    <t>Исполнено на      01 мая 2019 года</t>
  </si>
  <si>
    <t>Информация об исполнении бюджета муниципального образования  - Осинниковский городской округ на 01 июня 2019 года</t>
  </si>
  <si>
    <t>Исполнено на  01 июня 2019 года</t>
  </si>
  <si>
    <t>св.400</t>
  </si>
  <si>
    <t>Информация об исполнении бюджета муниципального образования  - Осинниковский городской округ на 01 июля 2019 года</t>
  </si>
  <si>
    <t>Исполнено на      01 августа 2019 года</t>
  </si>
  <si>
    <t>Информация об исполнении бюджета муниципального образования  - Осинниковский городской округ на 01 августа 2019 года</t>
  </si>
  <si>
    <t>Исполнено на      01 июля  2019 года</t>
  </si>
  <si>
    <t>Информация об исполнении бюджета муниципального образования  - Осинниковский городской округ на 01 сентября 2019 года</t>
  </si>
  <si>
    <t>Исполнено на      01 сентября  2019 года</t>
  </si>
  <si>
    <t>Информация об исполнении бюджета муниципального образования  - Осинниковский городской округ на 01 октября 2019 года</t>
  </si>
  <si>
    <t>Исполнено на      01 октября  2019 года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</si>
  <si>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</si>
  <si>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</si>
  <si>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</si>
  <si>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</si>
  <si>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Информация об исполнении бюджета муниципального образования  - Осинниковский городской округ на 01 ноября 2019 года</t>
  </si>
  <si>
    <t>Исполнено на      01 ноября  2019 года</t>
  </si>
  <si>
    <t>Информация об исполнении бюджета муниципального образования  - Осинниковский городской округ на 01 декабря 2019 года</t>
  </si>
  <si>
    <t>Исполнено на      01 декабря  2019 года</t>
  </si>
  <si>
    <t>Налог на доходы физических лиц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</si>
  <si>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</si>
  <si>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</si>
  <si>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</si>
  <si>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</si>
  <si>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</si>
  <si>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</si>
  <si>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Доходы от оказания платных услуг и компенсации затрат государства</t>
  </si>
  <si>
    <t>Штрафны,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</si>
  <si>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</si>
  <si>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</si>
  <si>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</si>
  <si>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</si>
  <si>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</si>
  <si>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</si>
  <si>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</si>
  <si>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</si>
  <si>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 xml:space="preserve">Культура, кинематография </t>
  </si>
  <si>
    <t>Погашение кредитов от кредитных организаций в валюте Российской Федерации</t>
  </si>
  <si>
    <t>Бюджетные кредиты из других бюджетов бюджетной системы РФ в валюте РФ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</si>
  <si>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</si>
  <si>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</si>
  <si>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</si>
  <si>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План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</si>
  <si>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</si>
  <si>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</si>
  <si>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Исполнено</t>
  </si>
  <si>
    <t>Погашение бюджетных кредитов полученных из других бюджетов бюджетной системы Российской Федерации в валюте Российской Федерации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</si>
  <si>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</si>
  <si>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Дотации бюджетам на поддержку мер по обеспечению сбалансированности бюджетов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</si>
  <si>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</si>
  <si>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</si>
  <si>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Информация об исполнении бюджета Осинниковского городского округа Кемеровской области - Кузбасса  на 1 февраля 2021 года</t>
  </si>
  <si>
    <t>Единый сельскохозяйственный налог</t>
  </si>
  <si>
    <t>Привлечение кредитов от кредитных организаций  в валюте Российской Федерации</t>
  </si>
  <si>
    <t>Информация об исполнении бюджета Осинниковского городского округа Кемеровской области - Кузбасса  на 1 марта 2021 года</t>
  </si>
  <si>
    <t>Код</t>
  </si>
  <si>
    <t>1 01 00000</t>
  </si>
  <si>
    <t>1 01 02 000</t>
  </si>
  <si>
    <t>1 01 02010</t>
  </si>
  <si>
    <t>1 01 02020</t>
  </si>
  <si>
    <t>1 01 02030</t>
  </si>
  <si>
    <t>1 01 02040</t>
  </si>
  <si>
    <t>1 01 02050</t>
  </si>
  <si>
    <t>1 03 00000</t>
  </si>
  <si>
    <t>1 03 02000</t>
  </si>
  <si>
    <t>1 03 02230</t>
  </si>
  <si>
    <t>1 03 02240</t>
  </si>
  <si>
    <t>1 03 02250</t>
  </si>
  <si>
    <t>1 03 02260</t>
  </si>
  <si>
    <t>1 05 00000</t>
  </si>
  <si>
    <t>1 05 01000</t>
  </si>
  <si>
    <t>1 05 02000</t>
  </si>
  <si>
    <t>1 05 03000</t>
  </si>
  <si>
    <t>1 05 04000</t>
  </si>
  <si>
    <t>1 06 00000</t>
  </si>
  <si>
    <t>1 06 01000</t>
  </si>
  <si>
    <t>1 06 04000</t>
  </si>
  <si>
    <t>1 06 06000</t>
  </si>
  <si>
    <t>1 08 00000</t>
  </si>
  <si>
    <t>1 08 03000</t>
  </si>
  <si>
    <t>1 08 06000</t>
  </si>
  <si>
    <t>1 08 07000</t>
  </si>
  <si>
    <t>1 09 00000</t>
  </si>
  <si>
    <t>1 09 04050</t>
  </si>
  <si>
    <t>1 11 00000</t>
  </si>
  <si>
    <t>1 11 05000</t>
  </si>
  <si>
    <t>1 11 07000</t>
  </si>
  <si>
    <t>1 11 09000</t>
  </si>
  <si>
    <t>1 12 00000</t>
  </si>
  <si>
    <t>1 12 01000</t>
  </si>
  <si>
    <t>1 13 00000</t>
  </si>
  <si>
    <t>1 13 01000</t>
  </si>
  <si>
    <t>1 13 02000</t>
  </si>
  <si>
    <t>1 14 0000</t>
  </si>
  <si>
    <t>1 14 01000</t>
  </si>
  <si>
    <t>1 14 02000</t>
  </si>
  <si>
    <t>1 14 06000</t>
  </si>
  <si>
    <t>1 16 00000</t>
  </si>
  <si>
    <t>1 16 01000</t>
  </si>
  <si>
    <t>1 16 01050</t>
  </si>
  <si>
    <t>1 16 01060</t>
  </si>
  <si>
    <t>1 16 01070</t>
  </si>
  <si>
    <t>1 16 01093</t>
  </si>
  <si>
    <t>1 16 01133</t>
  </si>
  <si>
    <t>1 16 01143</t>
  </si>
  <si>
    <t>1 16 01153</t>
  </si>
  <si>
    <t>1 16 01173</t>
  </si>
  <si>
    <t>1 16 01193</t>
  </si>
  <si>
    <t>1 16 01194</t>
  </si>
  <si>
    <t>1 16 01200</t>
  </si>
  <si>
    <t>1 16 02000</t>
  </si>
  <si>
    <t>1 16 07000</t>
  </si>
  <si>
    <t>1 16 10000</t>
  </si>
  <si>
    <t>1 17 00000</t>
  </si>
  <si>
    <t>2 00 00000</t>
  </si>
  <si>
    <t>2 02 00000</t>
  </si>
  <si>
    <t>2 02 10000</t>
  </si>
  <si>
    <t>2 02 15001</t>
  </si>
  <si>
    <t>2 02 15002</t>
  </si>
  <si>
    <t>2 02 20000</t>
  </si>
  <si>
    <t>2 02 30000</t>
  </si>
  <si>
    <t>2 02 40000</t>
  </si>
  <si>
    <t>2 07 00000</t>
  </si>
  <si>
    <t>2 19 00000</t>
  </si>
  <si>
    <t>0200</t>
  </si>
  <si>
    <t>Информация об исполнении бюджета Осинниковского городского округа Кемеровской области - Кузбасса  на 1 апреля 2021 года</t>
  </si>
  <si>
    <t>Информация об исполнении бюджета Осинниковского городского округа Кемеровской области - Кузбасса  на 1 мая 2021 года</t>
  </si>
  <si>
    <t>Информация об исполнении бюджета Осинниковского городского округа Кемеровской области - Кузбасса  на 1 июня 2021 года</t>
  </si>
  <si>
    <t>Обслуживание  государственного (муниципального) внутреннего долга</t>
  </si>
  <si>
    <t>Заместитель главы городского округа по финансам</t>
  </si>
  <si>
    <t>Начальник финансового управления</t>
  </si>
  <si>
    <t>Э. А. Баландина</t>
  </si>
  <si>
    <t>Исполнитель: А. М. Нагорная Тел.: 4-26-90</t>
  </si>
  <si>
    <t>Информация об исполнении бюджета Осинниковского городского округа Кемеровской области - Кузбасса  на 1 июля 2021 года</t>
  </si>
  <si>
    <t>Информация об исполнении бюджета Осинниковского городского округа Кемеровской области - Кузбасса  на 1 августа 2021 года</t>
  </si>
  <si>
    <t>Инициативные платежи</t>
  </si>
  <si>
    <t>1 17 15000</t>
  </si>
  <si>
    <t>Информация об исполнении бюджета Осинниковского городского округа Кемеровской области - Кузбасса  на 1 сентября 2021 года</t>
  </si>
  <si>
    <t>Информация об исполнении бюджета Осинниковского городского округа Кемеровской области - Кузбасса  на 1 октября 2021 года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</si>
  <si>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</si>
  <si>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>Информация об исполнении бюджета Осинниковского городского округа Кемеровской области - Кузбасса  на 1 ноября 2021 года</t>
  </si>
  <si>
    <t>1 16 01083</t>
  </si>
  <si>
    <t>Информация об исполнении бюджета Осинниковского городского округа Кемеровской области - Кузбасса  на 1 декабря 2021 года</t>
  </si>
  <si>
    <t>Информация об исполнении бюджета Осинниковского городского округа Кемеровской области - Кузбасса  за 2021 год</t>
  </si>
  <si>
    <t>Обслуживание  государственного (муниципального)  долга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</si>
</sst>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"/>
    <numFmt numFmtId="174" formatCode="0000"/>
    <numFmt numFmtId="175" formatCode="#\ ##0.00"/>
    <numFmt numFmtId="176" formatCode="#,##0.0"/>
    <numFmt numFmtId="177" formatCode="#,##0.000"/>
    <numFmt numFmtId="178" formatCode="0.0%"/>
  </numFmts>
  <fonts count="6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4" fontId="54" fillId="32" borderId="10" xfId="0" applyNumberFormat="1" applyFont="1" applyFill="1" applyBorder="1" applyAlignment="1">
      <alignment horizontal="center" vertical="justify" wrapText="1"/>
    </xf>
    <xf numFmtId="2" fontId="54" fillId="32" borderId="11" xfId="0" applyNumberFormat="1" applyFont="1" applyFill="1" applyBorder="1" applyAlignment="1">
      <alignment horizontal="center" vertical="center" wrapText="1"/>
    </xf>
    <xf numFmtId="4" fontId="54" fillId="32" borderId="0" xfId="0" applyNumberFormat="1" applyFont="1" applyFill="1" applyBorder="1" applyAlignment="1">
      <alignment horizontal="center" vertical="justify" wrapText="1"/>
    </xf>
    <xf numFmtId="0" fontId="54" fillId="32" borderId="12" xfId="0" applyFont="1" applyFill="1" applyBorder="1" applyAlignment="1">
      <alignment horizontal="center" vertical="center" wrapText="1"/>
    </xf>
    <xf numFmtId="4" fontId="54" fillId="32" borderId="13" xfId="0" applyNumberFormat="1" applyFont="1" applyFill="1" applyBorder="1" applyAlignment="1">
      <alignment horizontal="center" vertical="justify" wrapText="1"/>
    </xf>
    <xf numFmtId="0" fontId="54" fillId="32" borderId="14" xfId="0" applyFont="1" applyFill="1" applyBorder="1" applyAlignment="1">
      <alignment horizontal="center" vertical="center" wrapText="1"/>
    </xf>
    <xf numFmtId="1" fontId="54" fillId="32" borderId="15" xfId="0" applyNumberFormat="1" applyFont="1" applyFill="1" applyBorder="1" applyAlignment="1">
      <alignment horizontal="center"/>
    </xf>
    <xf numFmtId="0" fontId="54" fillId="32" borderId="15" xfId="0" applyNumberFormat="1" applyFont="1" applyFill="1" applyBorder="1" applyAlignment="1">
      <alignment horizontal="center"/>
    </xf>
    <xf numFmtId="176" fontId="55" fillId="32" borderId="15" xfId="0" applyNumberFormat="1" applyFont="1" applyFill="1" applyBorder="1" applyAlignment="1">
      <alignment horizontal="right"/>
    </xf>
    <xf numFmtId="172" fontId="55" fillId="32" borderId="15" xfId="0" applyNumberFormat="1" applyFont="1" applyFill="1" applyBorder="1" applyAlignment="1">
      <alignment horizontal="right"/>
    </xf>
    <xf numFmtId="172" fontId="56" fillId="32" borderId="15" xfId="0" applyNumberFormat="1" applyFont="1" applyFill="1" applyBorder="1" applyAlignment="1">
      <alignment horizontal="right"/>
    </xf>
    <xf numFmtId="176" fontId="54" fillId="32" borderId="15" xfId="0" applyNumberFormat="1" applyFont="1" applyFill="1" applyBorder="1" applyAlignment="1">
      <alignment horizontal="right"/>
    </xf>
    <xf numFmtId="172" fontId="54" fillId="32" borderId="15" xfId="0" applyNumberFormat="1" applyFont="1" applyFill="1" applyBorder="1" applyAlignment="1">
      <alignment horizontal="right"/>
    </xf>
    <xf numFmtId="176" fontId="57" fillId="32" borderId="15" xfId="0" applyNumberFormat="1" applyFont="1" applyFill="1" applyBorder="1" applyAlignment="1">
      <alignment horizontal="right"/>
    </xf>
    <xf numFmtId="172" fontId="57" fillId="32" borderId="15" xfId="0" applyNumberFormat="1" applyFont="1" applyFill="1" applyBorder="1" applyAlignment="1">
      <alignment horizontal="right"/>
    </xf>
    <xf numFmtId="176" fontId="58" fillId="32" borderId="15" xfId="0" applyNumberFormat="1" applyFont="1" applyFill="1" applyBorder="1" applyAlignment="1">
      <alignment horizontal="right"/>
    </xf>
    <xf numFmtId="176" fontId="59" fillId="32" borderId="15" xfId="0" applyNumberFormat="1" applyFont="1" applyFill="1" applyBorder="1" applyAlignment="1">
      <alignment horizontal="right"/>
    </xf>
    <xf numFmtId="172" fontId="59" fillId="32" borderId="15" xfId="0" applyNumberFormat="1" applyFont="1" applyFill="1" applyBorder="1" applyAlignment="1">
      <alignment horizontal="right"/>
    </xf>
    <xf numFmtId="177" fontId="59" fillId="32" borderId="15" xfId="0" applyNumberFormat="1" applyFont="1" applyFill="1" applyBorder="1" applyAlignment="1">
      <alignment horizontal="right"/>
    </xf>
    <xf numFmtId="4" fontId="55" fillId="32" borderId="15" xfId="0" applyNumberFormat="1" applyFont="1" applyFill="1" applyBorder="1" applyAlignment="1">
      <alignment horizontal="right"/>
    </xf>
    <xf numFmtId="172" fontId="58" fillId="32" borderId="15" xfId="0" applyNumberFormat="1" applyFont="1" applyFill="1" applyBorder="1" applyAlignment="1">
      <alignment horizontal="right"/>
    </xf>
    <xf numFmtId="0" fontId="60" fillId="32" borderId="0" xfId="0" applyFont="1" applyFill="1" applyAlignment="1">
      <alignment/>
    </xf>
    <xf numFmtId="0" fontId="61" fillId="32" borderId="15" xfId="0" applyNumberFormat="1" applyFont="1" applyFill="1" applyBorder="1" applyAlignment="1">
      <alignment horizontal="center" wrapText="1"/>
    </xf>
    <xf numFmtId="0" fontId="60" fillId="32" borderId="0" xfId="0" applyNumberFormat="1" applyFont="1" applyFill="1" applyAlignment="1">
      <alignment horizontal="center"/>
    </xf>
    <xf numFmtId="0" fontId="62" fillId="32" borderId="15" xfId="0" applyNumberFormat="1" applyFont="1" applyFill="1" applyBorder="1" applyAlignment="1">
      <alignment wrapText="1"/>
    </xf>
    <xf numFmtId="0" fontId="61" fillId="32" borderId="15" xfId="0" applyNumberFormat="1" applyFont="1" applyFill="1" applyBorder="1" applyAlignment="1">
      <alignment wrapText="1"/>
    </xf>
    <xf numFmtId="49" fontId="61" fillId="32" borderId="0" xfId="0" applyNumberFormat="1" applyFont="1" applyFill="1" applyAlignment="1">
      <alignment wrapText="1"/>
    </xf>
    <xf numFmtId="49" fontId="61" fillId="32" borderId="15" xfId="0" applyNumberFormat="1" applyFont="1" applyFill="1" applyBorder="1" applyAlignment="1">
      <alignment wrapText="1"/>
    </xf>
    <xf numFmtId="49" fontId="62" fillId="32" borderId="16" xfId="0" applyNumberFormat="1" applyFont="1" applyFill="1" applyBorder="1" applyAlignment="1">
      <alignment wrapText="1"/>
    </xf>
    <xf numFmtId="0" fontId="61" fillId="32" borderId="0" xfId="0" applyNumberFormat="1" applyFont="1" applyFill="1" applyAlignment="1">
      <alignment wrapText="1"/>
    </xf>
    <xf numFmtId="0" fontId="63" fillId="32" borderId="15" xfId="0" applyNumberFormat="1" applyFont="1" applyFill="1" applyBorder="1" applyAlignment="1">
      <alignment wrapText="1"/>
    </xf>
    <xf numFmtId="172" fontId="60" fillId="32" borderId="0" xfId="0" applyNumberFormat="1" applyFont="1" applyFill="1" applyAlignment="1">
      <alignment/>
    </xf>
    <xf numFmtId="0" fontId="62" fillId="32" borderId="15" xfId="0" applyFont="1" applyFill="1" applyBorder="1" applyAlignment="1">
      <alignment wrapText="1"/>
    </xf>
    <xf numFmtId="176" fontId="56" fillId="32" borderId="15" xfId="0" applyNumberFormat="1" applyFont="1" applyFill="1" applyBorder="1" applyAlignment="1">
      <alignment/>
    </xf>
    <xf numFmtId="176" fontId="54" fillId="32" borderId="0" xfId="0" applyNumberFormat="1" applyFont="1" applyFill="1" applyAlignment="1">
      <alignment/>
    </xf>
    <xf numFmtId="0" fontId="54" fillId="32" borderId="0" xfId="0" applyFont="1" applyFill="1" applyAlignment="1">
      <alignment/>
    </xf>
    <xf numFmtId="0" fontId="61" fillId="32" borderId="15" xfId="0" applyFont="1" applyFill="1" applyBorder="1" applyAlignment="1">
      <alignment vertical="center" wrapText="1"/>
    </xf>
    <xf numFmtId="176" fontId="59" fillId="32" borderId="15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/>
    </xf>
    <xf numFmtId="176" fontId="56" fillId="32" borderId="16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 horizontal="right"/>
    </xf>
    <xf numFmtId="176" fontId="59" fillId="32" borderId="16" xfId="0" applyNumberFormat="1" applyFont="1" applyFill="1" applyBorder="1" applyAlignment="1">
      <alignment/>
    </xf>
    <xf numFmtId="4" fontId="59" fillId="32" borderId="15" xfId="0" applyNumberFormat="1" applyFont="1" applyFill="1" applyBorder="1" applyAlignment="1">
      <alignment horizontal="right"/>
    </xf>
    <xf numFmtId="4" fontId="59" fillId="32" borderId="15" xfId="0" applyNumberFormat="1" applyFont="1" applyFill="1" applyBorder="1" applyAlignment="1">
      <alignment/>
    </xf>
    <xf numFmtId="176" fontId="56" fillId="32" borderId="17" xfId="0" applyNumberFormat="1" applyFont="1" applyFill="1" applyBorder="1" applyAlignment="1">
      <alignment/>
    </xf>
    <xf numFmtId="4" fontId="56" fillId="32" borderId="17" xfId="0" applyNumberFormat="1" applyFont="1" applyFill="1" applyBorder="1" applyAlignment="1">
      <alignment/>
    </xf>
    <xf numFmtId="4" fontId="56" fillId="32" borderId="15" xfId="0" applyNumberFormat="1" applyFont="1" applyFill="1" applyBorder="1" applyAlignment="1">
      <alignment/>
    </xf>
    <xf numFmtId="0" fontId="61" fillId="32" borderId="0" xfId="0" applyFont="1" applyFill="1" applyAlignment="1">
      <alignment wrapText="1"/>
    </xf>
    <xf numFmtId="4" fontId="54" fillId="32" borderId="0" xfId="0" applyNumberFormat="1" applyFont="1" applyFill="1" applyAlignment="1">
      <alignment horizontal="right"/>
    </xf>
    <xf numFmtId="0" fontId="62" fillId="32" borderId="0" xfId="0" applyNumberFormat="1" applyFont="1" applyFill="1" applyBorder="1" applyAlignment="1">
      <alignment wrapText="1"/>
    </xf>
    <xf numFmtId="4" fontId="55" fillId="32" borderId="0" xfId="0" applyNumberFormat="1" applyFont="1" applyFill="1" applyBorder="1" applyAlignment="1">
      <alignment horizontal="right"/>
    </xf>
    <xf numFmtId="176" fontId="55" fillId="32" borderId="0" xfId="0" applyNumberFormat="1" applyFont="1" applyFill="1" applyBorder="1" applyAlignment="1">
      <alignment horizontal="right"/>
    </xf>
    <xf numFmtId="172" fontId="55" fillId="32" borderId="0" xfId="0" applyNumberFormat="1" applyFont="1" applyFill="1" applyBorder="1" applyAlignment="1">
      <alignment horizontal="right"/>
    </xf>
    <xf numFmtId="4" fontId="56" fillId="32" borderId="15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 horizontal="right"/>
    </xf>
    <xf numFmtId="4" fontId="59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0" fontId="61" fillId="32" borderId="0" xfId="0" applyFont="1" applyFill="1" applyBorder="1" applyAlignment="1">
      <alignment horizontal="left" vertical="center" wrapText="1"/>
    </xf>
    <xf numFmtId="176" fontId="64" fillId="32" borderId="15" xfId="0" applyNumberFormat="1" applyFont="1" applyFill="1" applyBorder="1" applyAlignment="1">
      <alignment horizontal="right"/>
    </xf>
    <xf numFmtId="176" fontId="65" fillId="32" borderId="15" xfId="0" applyNumberFormat="1" applyFont="1" applyFill="1" applyBorder="1" applyAlignment="1">
      <alignment horizontal="right"/>
    </xf>
    <xf numFmtId="0" fontId="60" fillId="32" borderId="15" xfId="0" applyFont="1" applyFill="1" applyBorder="1" applyAlignment="1">
      <alignment/>
    </xf>
    <xf numFmtId="0" fontId="66" fillId="32" borderId="15" xfId="0" applyNumberFormat="1" applyFont="1" applyFill="1" applyBorder="1" applyAlignment="1">
      <alignment wrapText="1"/>
    </xf>
    <xf numFmtId="172" fontId="64" fillId="32" borderId="15" xfId="0" applyNumberFormat="1" applyFont="1" applyFill="1" applyBorder="1" applyAlignment="1">
      <alignment horizontal="right"/>
    </xf>
    <xf numFmtId="176" fontId="58" fillId="32" borderId="15" xfId="0" applyNumberFormat="1" applyFont="1" applyFill="1" applyBorder="1" applyAlignment="1">
      <alignment/>
    </xf>
    <xf numFmtId="4" fontId="59" fillId="32" borderId="0" xfId="0" applyNumberFormat="1" applyFont="1" applyFill="1" applyBorder="1" applyAlignment="1">
      <alignment/>
    </xf>
    <xf numFmtId="176" fontId="56" fillId="32" borderId="15" xfId="0" applyNumberFormat="1" applyFont="1" applyFill="1" applyBorder="1" applyAlignment="1">
      <alignment/>
    </xf>
    <xf numFmtId="4" fontId="60" fillId="32" borderId="0" xfId="0" applyNumberFormat="1" applyFont="1" applyFill="1" applyAlignment="1">
      <alignment/>
    </xf>
    <xf numFmtId="4" fontId="60" fillId="32" borderId="0" xfId="0" applyNumberFormat="1" applyFont="1" applyFill="1" applyAlignment="1">
      <alignment horizontal="center"/>
    </xf>
    <xf numFmtId="0" fontId="57" fillId="32" borderId="15" xfId="0" applyFont="1" applyFill="1" applyBorder="1" applyAlignment="1">
      <alignment horizontal="center"/>
    </xf>
    <xf numFmtId="0" fontId="65" fillId="32" borderId="15" xfId="0" applyFont="1" applyFill="1" applyBorder="1" applyAlignment="1">
      <alignment horizontal="center"/>
    </xf>
    <xf numFmtId="0" fontId="54" fillId="32" borderId="15" xfId="0" applyFont="1" applyFill="1" applyBorder="1" applyAlignment="1">
      <alignment horizontal="center"/>
    </xf>
    <xf numFmtId="0" fontId="62" fillId="32" borderId="15" xfId="0" applyFont="1" applyFill="1" applyBorder="1" applyAlignment="1">
      <alignment horizontal="center"/>
    </xf>
    <xf numFmtId="0" fontId="61" fillId="32" borderId="15" xfId="0" applyFont="1" applyFill="1" applyBorder="1" applyAlignment="1">
      <alignment horizontal="center"/>
    </xf>
    <xf numFmtId="3" fontId="57" fillId="32" borderId="15" xfId="0" applyNumberFormat="1" applyFont="1" applyFill="1" applyBorder="1" applyAlignment="1">
      <alignment horizontal="center"/>
    </xf>
    <xf numFmtId="0" fontId="57" fillId="32" borderId="15" xfId="0" applyFont="1" applyFill="1" applyBorder="1" applyAlignment="1">
      <alignment/>
    </xf>
    <xf numFmtId="174" fontId="54" fillId="32" borderId="15" xfId="0" applyNumberFormat="1" applyFont="1" applyFill="1" applyBorder="1" applyAlignment="1">
      <alignment horizontal="center"/>
    </xf>
    <xf numFmtId="49" fontId="54" fillId="32" borderId="15" xfId="0" applyNumberFormat="1" applyFont="1" applyFill="1" applyBorder="1" applyAlignment="1">
      <alignment horizontal="center"/>
    </xf>
    <xf numFmtId="0" fontId="55" fillId="32" borderId="15" xfId="0" applyFont="1" applyFill="1" applyBorder="1" applyAlignment="1">
      <alignment horizontal="center"/>
    </xf>
    <xf numFmtId="0" fontId="55" fillId="32" borderId="0" xfId="0" applyFont="1" applyFill="1" applyBorder="1" applyAlignment="1">
      <alignment horizontal="center"/>
    </xf>
    <xf numFmtId="10" fontId="60" fillId="32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left" vertical="top" wrapText="1"/>
    </xf>
    <xf numFmtId="176" fontId="54" fillId="32" borderId="15" xfId="0" applyNumberFormat="1" applyFont="1" applyFill="1" applyBorder="1" applyAlignment="1">
      <alignment/>
    </xf>
    <xf numFmtId="176" fontId="56" fillId="32" borderId="15" xfId="0" applyNumberFormat="1" applyFont="1" applyFill="1" applyBorder="1" applyAlignment="1">
      <alignment horizontal="right"/>
    </xf>
    <xf numFmtId="176" fontId="59" fillId="32" borderId="15" xfId="0" applyNumberFormat="1" applyFont="1" applyFill="1" applyBorder="1" applyAlignment="1">
      <alignment/>
    </xf>
    <xf numFmtId="0" fontId="61" fillId="32" borderId="18" xfId="0" applyNumberFormat="1" applyFont="1" applyFill="1" applyBorder="1" applyAlignment="1">
      <alignment horizontal="center" vertical="justify" wrapText="1"/>
    </xf>
    <xf numFmtId="0" fontId="61" fillId="32" borderId="19" xfId="0" applyFont="1" applyFill="1" applyBorder="1" applyAlignment="1">
      <alignment vertical="justify" wrapText="1"/>
    </xf>
    <xf numFmtId="0" fontId="61" fillId="32" borderId="20" xfId="0" applyFont="1" applyFill="1" applyBorder="1" applyAlignment="1">
      <alignment vertical="justify" wrapText="1"/>
    </xf>
    <xf numFmtId="0" fontId="55" fillId="32" borderId="0" xfId="0" applyNumberFormat="1" applyFont="1" applyFill="1" applyAlignment="1">
      <alignment horizontal="center" wrapText="1"/>
    </xf>
    <xf numFmtId="4" fontId="54" fillId="32" borderId="21" xfId="0" applyNumberFormat="1" applyFont="1" applyFill="1" applyBorder="1" applyAlignment="1">
      <alignment horizontal="center" vertical="justify" wrapText="1"/>
    </xf>
    <xf numFmtId="4" fontId="54" fillId="32" borderId="22" xfId="0" applyNumberFormat="1" applyFont="1" applyFill="1" applyBorder="1" applyAlignment="1">
      <alignment horizontal="center" vertical="justify" wrapText="1"/>
    </xf>
    <xf numFmtId="4" fontId="54" fillId="32" borderId="23" xfId="0" applyNumberFormat="1" applyFont="1" applyFill="1" applyBorder="1" applyAlignment="1">
      <alignment horizontal="center" vertical="justify" wrapText="1"/>
    </xf>
    <xf numFmtId="176" fontId="54" fillId="32" borderId="24" xfId="0" applyNumberFormat="1" applyFont="1" applyFill="1" applyBorder="1" applyAlignment="1">
      <alignment horizontal="center" vertical="center" wrapText="1"/>
    </xf>
    <xf numFmtId="176" fontId="54" fillId="32" borderId="25" xfId="0" applyNumberFormat="1" applyFont="1" applyFill="1" applyBorder="1" applyAlignment="1">
      <alignment horizontal="center" vertical="center" wrapText="1"/>
    </xf>
    <xf numFmtId="176" fontId="54" fillId="32" borderId="26" xfId="0" applyNumberFormat="1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 horizontal="center" vertical="center" wrapText="1"/>
    </xf>
    <xf numFmtId="0" fontId="54" fillId="32" borderId="19" xfId="0" applyFont="1" applyFill="1" applyBorder="1" applyAlignment="1">
      <alignment horizontal="center" vertical="center" wrapText="1"/>
    </xf>
    <xf numFmtId="0" fontId="54" fillId="32" borderId="20" xfId="0" applyFont="1" applyFill="1" applyBorder="1" applyAlignment="1">
      <alignment horizontal="center" vertical="center" wrapText="1"/>
    </xf>
    <xf numFmtId="4" fontId="54" fillId="32" borderId="21" xfId="0" applyNumberFormat="1" applyFont="1" applyFill="1" applyBorder="1" applyAlignment="1">
      <alignment horizontal="center" vertical="center" wrapText="1"/>
    </xf>
    <xf numFmtId="4" fontId="54" fillId="32" borderId="22" xfId="0" applyNumberFormat="1" applyFont="1" applyFill="1" applyBorder="1" applyAlignment="1">
      <alignment horizontal="center" vertical="center" wrapText="1"/>
    </xf>
    <xf numFmtId="4" fontId="54" fillId="32" borderId="23" xfId="0" applyNumberFormat="1" applyFont="1" applyFill="1" applyBorder="1" applyAlignment="1">
      <alignment horizontal="center" vertical="center" wrapText="1"/>
    </xf>
    <xf numFmtId="0" fontId="54" fillId="32" borderId="18" xfId="0" applyFont="1" applyFill="1" applyBorder="1" applyAlignment="1">
      <alignment horizontal="center" vertical="justify"/>
    </xf>
    <xf numFmtId="0" fontId="54" fillId="32" borderId="19" xfId="0" applyFont="1" applyFill="1" applyBorder="1" applyAlignment="1">
      <alignment horizontal="center" vertical="justify"/>
    </xf>
    <xf numFmtId="0" fontId="54" fillId="32" borderId="2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6">
      <selection activeCell="A2" sqref="A1:IV16384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89</v>
      </c>
      <c r="B1" s="90"/>
      <c r="C1" s="90"/>
      <c r="D1" s="90"/>
      <c r="E1" s="90"/>
      <c r="F1" s="90"/>
    </row>
    <row r="2" spans="1:6" ht="12.75">
      <c r="A2" s="87" t="s">
        <v>15</v>
      </c>
      <c r="B2" s="91" t="s">
        <v>91</v>
      </c>
      <c r="C2" s="1"/>
      <c r="D2" s="94" t="s">
        <v>90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20050.399999999998</v>
      </c>
      <c r="E7" s="10"/>
      <c r="F7" s="11">
        <f aca="true" t="shared" si="0" ref="F7:F16">(D7/B7)*100</f>
        <v>9.5173539910382</v>
      </c>
    </row>
    <row r="8" spans="1:6" ht="60" customHeight="1">
      <c r="A8" s="26" t="s">
        <v>50</v>
      </c>
      <c r="B8" s="12">
        <v>209392</v>
      </c>
      <c r="C8" s="12"/>
      <c r="D8" s="12">
        <v>19935.6</v>
      </c>
      <c r="E8" s="13"/>
      <c r="F8" s="13">
        <f t="shared" si="0"/>
        <v>9.520707572400092</v>
      </c>
    </row>
    <row r="9" spans="1:6" ht="93" customHeight="1">
      <c r="A9" s="26" t="s">
        <v>40</v>
      </c>
      <c r="B9" s="12">
        <v>106</v>
      </c>
      <c r="C9" s="12"/>
      <c r="D9" s="12">
        <v>3.6</v>
      </c>
      <c r="E9" s="13"/>
      <c r="F9" s="13">
        <f t="shared" si="0"/>
        <v>3.3962264150943398</v>
      </c>
    </row>
    <row r="10" spans="1:6" ht="36.75" customHeight="1">
      <c r="A10" s="26" t="s">
        <v>41</v>
      </c>
      <c r="B10" s="12">
        <v>1074</v>
      </c>
      <c r="C10" s="12"/>
      <c r="D10" s="12">
        <v>111.2</v>
      </c>
      <c r="E10" s="13"/>
      <c r="F10" s="13">
        <f t="shared" si="0"/>
        <v>10.353817504655494</v>
      </c>
    </row>
    <row r="11" spans="1:6" ht="72">
      <c r="A11" s="26" t="s">
        <v>58</v>
      </c>
      <c r="B11" s="12">
        <v>100</v>
      </c>
      <c r="C11" s="12"/>
      <c r="D11" s="12">
        <v>0</v>
      </c>
      <c r="E11" s="13"/>
      <c r="F11" s="13">
        <f t="shared" si="0"/>
        <v>0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852.8</v>
      </c>
      <c r="E12" s="15"/>
      <c r="F12" s="15">
        <f t="shared" si="0"/>
        <v>10.266040688575899</v>
      </c>
    </row>
    <row r="13" spans="1:6" ht="60">
      <c r="A13" s="26" t="s">
        <v>2</v>
      </c>
      <c r="B13" s="12">
        <v>2953</v>
      </c>
      <c r="C13" s="12"/>
      <c r="D13" s="12">
        <v>372.4</v>
      </c>
      <c r="E13" s="13"/>
      <c r="F13" s="13">
        <f t="shared" si="0"/>
        <v>12.61090416525567</v>
      </c>
    </row>
    <row r="14" spans="1:6" ht="74.25" customHeight="1">
      <c r="A14" s="26" t="s">
        <v>3</v>
      </c>
      <c r="B14" s="12">
        <v>21</v>
      </c>
      <c r="C14" s="12"/>
      <c r="D14" s="12">
        <v>2.8</v>
      </c>
      <c r="E14" s="13"/>
      <c r="F14" s="13">
        <f t="shared" si="0"/>
        <v>13.333333333333334</v>
      </c>
    </row>
    <row r="15" spans="1:6" ht="60">
      <c r="A15" s="26" t="s">
        <v>57</v>
      </c>
      <c r="B15" s="12">
        <v>5882</v>
      </c>
      <c r="C15" s="12"/>
      <c r="D15" s="12">
        <v>542.1</v>
      </c>
      <c r="E15" s="13"/>
      <c r="F15" s="13">
        <f t="shared" si="0"/>
        <v>9.216252975178511</v>
      </c>
    </row>
    <row r="16" spans="1:6" ht="60">
      <c r="A16" s="26" t="s">
        <v>4</v>
      </c>
      <c r="B16" s="12">
        <v>-549</v>
      </c>
      <c r="C16" s="12"/>
      <c r="D16" s="12">
        <v>-64.5</v>
      </c>
      <c r="E16" s="13"/>
      <c r="F16" s="13">
        <f t="shared" si="0"/>
        <v>11.748633879781421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4747.400000000001</v>
      </c>
      <c r="E17" s="10"/>
      <c r="F17" s="11">
        <f>(D17/B17)*100</f>
        <v>13.512651922693767</v>
      </c>
    </row>
    <row r="18" spans="1:6" ht="24">
      <c r="A18" s="26" t="s">
        <v>88</v>
      </c>
      <c r="B18" s="12">
        <v>10972</v>
      </c>
      <c r="C18" s="12"/>
      <c r="D18" s="12">
        <v>749.6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3997.8</v>
      </c>
      <c r="E19" s="13"/>
      <c r="F19" s="13">
        <f>(D19/B19)*100</f>
        <v>16.67139282735613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0</v>
      </c>
      <c r="E21" s="13"/>
      <c r="F21" s="13">
        <f>(D21/B21)*100</f>
        <v>0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1317.5000000000002</v>
      </c>
      <c r="E22" s="10"/>
      <c r="F22" s="10">
        <f>(D22/B22)*100</f>
        <v>4.649890590809629</v>
      </c>
    </row>
    <row r="23" spans="1:6" ht="15" customHeight="1">
      <c r="A23" s="26" t="s">
        <v>61</v>
      </c>
      <c r="B23" s="12">
        <v>3325</v>
      </c>
      <c r="C23" s="12"/>
      <c r="D23" s="12">
        <v>540.7</v>
      </c>
      <c r="E23" s="13"/>
      <c r="F23" s="13">
        <f>(D23/B23)*100</f>
        <v>16.261654135338347</v>
      </c>
    </row>
    <row r="24" spans="1:6" ht="12.75">
      <c r="A24" s="26" t="s">
        <v>5</v>
      </c>
      <c r="B24" s="12">
        <v>1428</v>
      </c>
      <c r="C24" s="12"/>
      <c r="D24" s="12">
        <v>54.2</v>
      </c>
      <c r="E24" s="13"/>
      <c r="F24" s="13">
        <f>(D24/B24)*100</f>
        <v>3.7955182072829134</v>
      </c>
    </row>
    <row r="25" spans="1:6" ht="13.5" customHeight="1">
      <c r="A25" s="27" t="s">
        <v>18</v>
      </c>
      <c r="B25" s="12">
        <v>23581</v>
      </c>
      <c r="C25" s="12"/>
      <c r="D25" s="12">
        <v>722.6</v>
      </c>
      <c r="E25" s="13"/>
      <c r="F25" s="13">
        <f>(D25/B25)*100</f>
        <v>3.0643314532886645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633.4</v>
      </c>
      <c r="E26" s="10">
        <f>E27+E29</f>
        <v>0</v>
      </c>
      <c r="F26" s="10">
        <f>F27</f>
        <v>6.793880837359098</v>
      </c>
    </row>
    <row r="27" spans="1:6" ht="27" customHeight="1">
      <c r="A27" s="28" t="s">
        <v>62</v>
      </c>
      <c r="B27" s="12">
        <v>6210</v>
      </c>
      <c r="C27" s="12"/>
      <c r="D27" s="12">
        <v>421.9</v>
      </c>
      <c r="E27" s="13"/>
      <c r="F27" s="13">
        <f>(D27/B27)*100</f>
        <v>6.793880837359098</v>
      </c>
    </row>
    <row r="28" spans="1:6" ht="53.25" customHeight="1" hidden="1">
      <c r="A28" s="28" t="s">
        <v>63</v>
      </c>
      <c r="B28" s="12">
        <v>6</v>
      </c>
      <c r="C28" s="12"/>
      <c r="D28" s="12"/>
      <c r="E28" s="13"/>
      <c r="F28" s="13"/>
    </row>
    <row r="29" spans="1:6" ht="47.25" customHeight="1">
      <c r="A29" s="28" t="s">
        <v>85</v>
      </c>
      <c r="B29" s="12">
        <v>3874</v>
      </c>
      <c r="C29" s="12"/>
      <c r="D29" s="12">
        <v>211.5</v>
      </c>
      <c r="E29" s="13"/>
      <c r="F29" s="13">
        <f>(D29/B29)*100</f>
        <v>5.459473412493547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1987.3000000000002</v>
      </c>
      <c r="E32" s="10"/>
      <c r="F32" s="10">
        <f>(D32/B32)*100</f>
        <v>8.02949494949495</v>
      </c>
    </row>
    <row r="33" spans="1:6" ht="69.75" customHeight="1">
      <c r="A33" s="26" t="s">
        <v>43</v>
      </c>
      <c r="B33" s="12">
        <v>23815</v>
      </c>
      <c r="C33" s="12"/>
      <c r="D33" s="12">
        <v>1857.9</v>
      </c>
      <c r="E33" s="13"/>
      <c r="F33" s="13">
        <f>(D33/B33)*100</f>
        <v>7.801385681293303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129.4</v>
      </c>
      <c r="E35" s="13"/>
      <c r="F35" s="13">
        <f>D35/B35*100</f>
        <v>13.83957219251337</v>
      </c>
    </row>
    <row r="36" spans="1:6" ht="15">
      <c r="A36" s="25" t="s">
        <v>28</v>
      </c>
      <c r="B36" s="9">
        <f>B37</f>
        <v>1855</v>
      </c>
      <c r="C36" s="9"/>
      <c r="D36" s="9">
        <f>D37</f>
        <v>13.4</v>
      </c>
      <c r="E36" s="10"/>
      <c r="F36" s="10">
        <f>(D36/B36)*100</f>
        <v>0.7223719676549866</v>
      </c>
    </row>
    <row r="37" spans="1:6" ht="12.75" customHeight="1">
      <c r="A37" s="26" t="s">
        <v>49</v>
      </c>
      <c r="B37" s="12">
        <v>1855</v>
      </c>
      <c r="C37" s="12"/>
      <c r="D37" s="12">
        <v>13.4</v>
      </c>
      <c r="E37" s="13"/>
      <c r="F37" s="13">
        <f>(D37/B37)*100</f>
        <v>0.7223719676549866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10.200000000000001</v>
      </c>
      <c r="E38" s="10"/>
      <c r="F38" s="10">
        <f>D38/B38*100</f>
        <v>1.5692307692307692</v>
      </c>
    </row>
    <row r="39" spans="1:6" ht="18" customHeight="1">
      <c r="A39" s="27" t="s">
        <v>66</v>
      </c>
      <c r="B39" s="17">
        <v>27</v>
      </c>
      <c r="C39" s="17"/>
      <c r="D39" s="17">
        <v>1.8</v>
      </c>
      <c r="E39" s="18"/>
      <c r="F39" s="18">
        <f>D39/B39*100</f>
        <v>6.666666666666667</v>
      </c>
    </row>
    <row r="40" spans="1:6" ht="15" customHeight="1">
      <c r="A40" s="26" t="s">
        <v>67</v>
      </c>
      <c r="B40" s="17">
        <v>623</v>
      </c>
      <c r="C40" s="17"/>
      <c r="D40" s="17">
        <v>8.4</v>
      </c>
      <c r="E40" s="18"/>
      <c r="F40" s="18">
        <f>D40/B40*100</f>
        <v>1.348314606741573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82.19999999999999</v>
      </c>
      <c r="E41" s="10"/>
      <c r="F41" s="10">
        <f>(D41/B41)*100</f>
        <v>9.225589225589225</v>
      </c>
    </row>
    <row r="42" spans="1:6" ht="21" customHeight="1">
      <c r="A42" s="26" t="s">
        <v>68</v>
      </c>
      <c r="B42" s="17">
        <v>84</v>
      </c>
      <c r="C42" s="17"/>
      <c r="D42" s="17">
        <v>9.4</v>
      </c>
      <c r="E42" s="18"/>
      <c r="F42" s="18">
        <f>D42/B42*100</f>
        <v>11.190476190476192</v>
      </c>
    </row>
    <row r="43" spans="1:6" ht="74.25" customHeight="1">
      <c r="A43" s="30" t="s">
        <v>69</v>
      </c>
      <c r="B43" s="17">
        <v>227</v>
      </c>
      <c r="C43" s="17"/>
      <c r="D43" s="17">
        <v>18.9</v>
      </c>
      <c r="E43" s="18"/>
      <c r="F43" s="18">
        <f>D43/B43*100</f>
        <v>8.325991189427311</v>
      </c>
    </row>
    <row r="44" spans="1:6" ht="30" customHeight="1">
      <c r="A44" s="26" t="s">
        <v>70</v>
      </c>
      <c r="B44" s="17">
        <v>580</v>
      </c>
      <c r="C44" s="17"/>
      <c r="D44" s="17">
        <v>53.9</v>
      </c>
      <c r="E44" s="18"/>
      <c r="F44" s="18">
        <f>D44/B44*100</f>
        <v>9.293103448275861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330.4</v>
      </c>
      <c r="E45" s="10"/>
      <c r="F45" s="10">
        <f>(D45/B45)*100</f>
        <v>7.536496350364963</v>
      </c>
    </row>
    <row r="46" spans="1:6" ht="33.75" customHeight="1">
      <c r="A46" s="27" t="s">
        <v>71</v>
      </c>
      <c r="B46" s="17">
        <v>100</v>
      </c>
      <c r="C46" s="17"/>
      <c r="D46" s="17">
        <v>12.2</v>
      </c>
      <c r="E46" s="19">
        <v>51</v>
      </c>
      <c r="F46" s="18">
        <f>(D46/B46)*100</f>
        <v>12.2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9</v>
      </c>
      <c r="E51" s="19">
        <v>887.3</v>
      </c>
      <c r="F51" s="18">
        <f t="shared" si="1"/>
        <v>0.8982035928143712</v>
      </c>
    </row>
    <row r="52" spans="1:6" ht="27" customHeight="1">
      <c r="A52" s="26" t="s">
        <v>74</v>
      </c>
      <c r="B52" s="17">
        <v>50</v>
      </c>
      <c r="C52" s="17"/>
      <c r="D52" s="17">
        <v>2.5</v>
      </c>
      <c r="E52" s="19">
        <v>347.5</v>
      </c>
      <c r="F52" s="18">
        <f t="shared" si="1"/>
        <v>5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1</v>
      </c>
      <c r="E54" s="19">
        <v>221.8</v>
      </c>
      <c r="F54" s="18">
        <f t="shared" si="1"/>
        <v>3.125</v>
      </c>
    </row>
    <row r="55" spans="1:6" ht="42" customHeight="1">
      <c r="A55" s="26" t="s">
        <v>76</v>
      </c>
      <c r="B55" s="17">
        <v>130</v>
      </c>
      <c r="C55" s="17"/>
      <c r="D55" s="17">
        <v>3.6</v>
      </c>
      <c r="E55" s="19">
        <v>68.4</v>
      </c>
      <c r="F55" s="18">
        <f t="shared" si="1"/>
        <v>2.769230769230769</v>
      </c>
    </row>
    <row r="56" spans="1:6" ht="24.75" customHeight="1">
      <c r="A56" s="26" t="s">
        <v>77</v>
      </c>
      <c r="B56" s="17">
        <v>1924</v>
      </c>
      <c r="C56" s="17"/>
      <c r="D56" s="17">
        <v>104.4</v>
      </c>
      <c r="E56" s="17">
        <v>3536.16</v>
      </c>
      <c r="F56" s="18">
        <f t="shared" si="1"/>
        <v>5.426195426195426</v>
      </c>
    </row>
    <row r="57" spans="1:6" ht="18" customHeight="1">
      <c r="A57" s="25" t="s">
        <v>78</v>
      </c>
      <c r="B57" s="9">
        <v>514</v>
      </c>
      <c r="C57" s="9"/>
      <c r="D57" s="9">
        <v>22.6</v>
      </c>
      <c r="E57" s="10"/>
      <c r="F57" s="18">
        <f t="shared" si="1"/>
        <v>4.396887159533074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30047.600000000002</v>
      </c>
      <c r="E58" s="10"/>
      <c r="F58" s="10">
        <f t="shared" si="1"/>
        <v>9.228945266908289</v>
      </c>
    </row>
    <row r="59" spans="1:6" ht="15">
      <c r="A59" s="25" t="s">
        <v>32</v>
      </c>
      <c r="B59" s="9">
        <f>B60+B66+B67+B68</f>
        <v>1470735.7</v>
      </c>
      <c r="C59" s="9">
        <f>C60+C66+C67+C68</f>
        <v>0</v>
      </c>
      <c r="D59" s="9">
        <f>D60+D66+D67+D68</f>
        <v>96555.5</v>
      </c>
      <c r="E59" s="10"/>
      <c r="F59" s="10">
        <f t="shared" si="1"/>
        <v>6.565115676460427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96553.9</v>
      </c>
      <c r="E60" s="10"/>
      <c r="F60" s="10">
        <f t="shared" si="1"/>
        <v>6.56806241141892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35566</v>
      </c>
      <c r="E61" s="20">
        <f>E62</f>
        <v>0</v>
      </c>
      <c r="F61" s="20">
        <f>F62</f>
        <v>9.497005316464485</v>
      </c>
    </row>
    <row r="62" spans="1:6" ht="21.75" customHeight="1">
      <c r="A62" s="26" t="s">
        <v>86</v>
      </c>
      <c r="B62" s="16">
        <v>374497</v>
      </c>
      <c r="C62" s="16"/>
      <c r="D62" s="16">
        <v>35566</v>
      </c>
      <c r="E62" s="21"/>
      <c r="F62" s="21">
        <f t="shared" si="1"/>
        <v>9.497005316464485</v>
      </c>
    </row>
    <row r="63" spans="1:6" ht="28.5" customHeight="1">
      <c r="A63" s="26" t="s">
        <v>53</v>
      </c>
      <c r="B63" s="16">
        <v>184357</v>
      </c>
      <c r="C63" s="16"/>
      <c r="D63" s="16">
        <v>0</v>
      </c>
      <c r="E63" s="21"/>
      <c r="F63" s="21">
        <f t="shared" si="1"/>
        <v>0</v>
      </c>
    </row>
    <row r="64" spans="1:6" ht="21.75" customHeight="1">
      <c r="A64" s="26" t="s">
        <v>81</v>
      </c>
      <c r="B64" s="16">
        <v>902272.1</v>
      </c>
      <c r="C64" s="16"/>
      <c r="D64" s="16">
        <v>60987.9</v>
      </c>
      <c r="E64" s="21"/>
      <c r="F64" s="21">
        <f t="shared" si="1"/>
        <v>6.759368930946663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684.2</v>
      </c>
      <c r="C66" s="16"/>
      <c r="D66" s="16">
        <v>10</v>
      </c>
      <c r="E66" s="21"/>
      <c r="F66" s="21">
        <f t="shared" si="1"/>
        <v>1.4615609470914936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-8.4</v>
      </c>
      <c r="E68" s="21"/>
      <c r="F68" s="21"/>
    </row>
    <row r="69" spans="1:6" ht="15">
      <c r="A69" s="25" t="s">
        <v>20</v>
      </c>
      <c r="B69" s="9">
        <f>B58+B59</f>
        <v>1796315.7</v>
      </c>
      <c r="C69" s="9"/>
      <c r="D69" s="9">
        <f>D58+D59</f>
        <v>126603.1</v>
      </c>
      <c r="E69" s="10"/>
      <c r="F69" s="10">
        <f>D69/B69*100</f>
        <v>7.047931496673998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6597.9</v>
      </c>
      <c r="E71" s="18"/>
      <c r="F71" s="18">
        <f>(D71/B71)*100</f>
        <v>9.921669055141438</v>
      </c>
    </row>
    <row r="72" spans="1:6" ht="13.5">
      <c r="A72" s="26" t="s">
        <v>33</v>
      </c>
      <c r="B72" s="17">
        <v>253.9</v>
      </c>
      <c r="C72" s="17"/>
      <c r="D72" s="17">
        <v>0</v>
      </c>
      <c r="E72" s="18"/>
      <c r="F72" s="18">
        <f>D72/B72*100</f>
        <v>0</v>
      </c>
    </row>
    <row r="73" spans="1:6" ht="24">
      <c r="A73" s="26" t="s">
        <v>30</v>
      </c>
      <c r="B73" s="17">
        <v>9961.5</v>
      </c>
      <c r="C73" s="17"/>
      <c r="D73" s="17">
        <v>863.9</v>
      </c>
      <c r="E73" s="18"/>
      <c r="F73" s="18">
        <f aca="true" t="shared" si="2" ref="F73:F83">(D73/B73)*100</f>
        <v>8.672388696481454</v>
      </c>
    </row>
    <row r="74" spans="1:6" ht="13.5">
      <c r="A74" s="26" t="s">
        <v>31</v>
      </c>
      <c r="B74" s="17">
        <v>130750.3</v>
      </c>
      <c r="C74" s="17"/>
      <c r="D74" s="17">
        <v>8740.3</v>
      </c>
      <c r="E74" s="18"/>
      <c r="F74" s="18">
        <f t="shared" si="2"/>
        <v>6.684726536000299</v>
      </c>
    </row>
    <row r="75" spans="1:6" ht="13.5">
      <c r="A75" s="26" t="s">
        <v>39</v>
      </c>
      <c r="B75" s="17">
        <v>76541</v>
      </c>
      <c r="C75" s="17"/>
      <c r="D75" s="17">
        <v>3247.5</v>
      </c>
      <c r="E75" s="18"/>
      <c r="F75" s="18">
        <f t="shared" si="2"/>
        <v>4.242824107341163</v>
      </c>
    </row>
    <row r="76" spans="1:6" ht="13.5">
      <c r="A76" s="26" t="s">
        <v>22</v>
      </c>
      <c r="B76" s="17">
        <v>918190.6</v>
      </c>
      <c r="C76" s="17"/>
      <c r="D76" s="17">
        <v>56726.9</v>
      </c>
      <c r="E76" s="18"/>
      <c r="F76" s="18">
        <f t="shared" si="2"/>
        <v>6.178118137998799</v>
      </c>
    </row>
    <row r="77" spans="1:6" ht="13.5">
      <c r="A77" s="26" t="s">
        <v>38</v>
      </c>
      <c r="B77" s="17">
        <v>86505.1</v>
      </c>
      <c r="C77" s="17"/>
      <c r="D77" s="17">
        <v>8670.8</v>
      </c>
      <c r="E77" s="18"/>
      <c r="F77" s="18">
        <f t="shared" si="2"/>
        <v>10.023455264487295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29808.7</v>
      </c>
      <c r="E80" s="18"/>
      <c r="F80" s="18">
        <f t="shared" si="2"/>
        <v>6.265854501396164</v>
      </c>
    </row>
    <row r="81" spans="1:6" ht="13.5">
      <c r="A81" s="26" t="s">
        <v>46</v>
      </c>
      <c r="B81" s="17">
        <v>32447.5</v>
      </c>
      <c r="C81" s="17"/>
      <c r="D81" s="17">
        <v>2599.1</v>
      </c>
      <c r="E81" s="18"/>
      <c r="F81" s="18">
        <f t="shared" si="2"/>
        <v>8.01017027505971</v>
      </c>
    </row>
    <row r="82" spans="1:6" ht="13.5">
      <c r="A82" s="26" t="s">
        <v>47</v>
      </c>
      <c r="B82" s="17">
        <v>8562.7</v>
      </c>
      <c r="C82" s="17"/>
      <c r="D82" s="17">
        <v>565.2</v>
      </c>
      <c r="E82" s="18"/>
      <c r="F82" s="18">
        <f t="shared" si="2"/>
        <v>6.600721734966775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1805470.9000000001</v>
      </c>
      <c r="C84" s="9">
        <f>SUM(C71:C83)</f>
        <v>0</v>
      </c>
      <c r="D84" s="9">
        <f>SUM(D71:D83)</f>
        <v>117822.8</v>
      </c>
      <c r="E84" s="10">
        <f>SUM(E71:E83)</f>
        <v>0</v>
      </c>
      <c r="F84" s="10">
        <f>D84/B84*100</f>
        <v>6.525876434784964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-8780.300000000003</v>
      </c>
    </row>
    <row r="87" spans="1:4" ht="24">
      <c r="A87" s="37" t="s">
        <v>8</v>
      </c>
      <c r="B87" s="38">
        <f>B88+B91+B94</f>
        <v>9155.2</v>
      </c>
      <c r="D87" s="39">
        <f>D88+D91+D94</f>
        <v>-834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-834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-834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-7946.300000000003</v>
      </c>
    </row>
  </sheetData>
  <sheetProtection/>
  <mergeCells count="5">
    <mergeCell ref="A2:A5"/>
    <mergeCell ref="A1:F1"/>
    <mergeCell ref="B2:B5"/>
    <mergeCell ref="D2:D5"/>
    <mergeCell ref="F2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118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91" t="s">
        <v>95</v>
      </c>
      <c r="C2" s="1"/>
      <c r="D2" s="94" t="s">
        <v>119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226184</v>
      </c>
      <c r="C7" s="9"/>
      <c r="D7" s="9">
        <f>D8+D9+D10+D11+D12</f>
        <v>189561.09999999998</v>
      </c>
      <c r="E7" s="10"/>
      <c r="F7" s="11">
        <f aca="true" t="shared" si="0" ref="F7:F17">(D7/B7)*100</f>
        <v>83.80835956566335</v>
      </c>
    </row>
    <row r="8" spans="1:6" ht="60" customHeight="1">
      <c r="A8" s="26" t="s">
        <v>50</v>
      </c>
      <c r="B8" s="12">
        <v>224094</v>
      </c>
      <c r="C8" s="12"/>
      <c r="D8" s="12">
        <v>187849</v>
      </c>
      <c r="E8" s="13"/>
      <c r="F8" s="13">
        <f t="shared" si="0"/>
        <v>83.82598373896668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1723.1</v>
      </c>
      <c r="E10" s="13"/>
      <c r="F10" s="13">
        <f t="shared" si="0"/>
        <v>91.4596602972399</v>
      </c>
    </row>
    <row r="11" spans="1:6" ht="72">
      <c r="A11" s="26" t="s">
        <v>58</v>
      </c>
      <c r="B11" s="12">
        <v>100</v>
      </c>
      <c r="C11" s="12"/>
      <c r="D11" s="12">
        <v>23.4</v>
      </c>
      <c r="E11" s="13"/>
      <c r="F11" s="13">
        <f t="shared" si="0"/>
        <v>23.4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8807</v>
      </c>
      <c r="C13" s="14"/>
      <c r="D13" s="14">
        <f>D14+D15+D16+D17</f>
        <v>7555.3</v>
      </c>
      <c r="E13" s="15"/>
      <c r="F13" s="15">
        <f t="shared" si="0"/>
        <v>85.78744180765301</v>
      </c>
    </row>
    <row r="14" spans="1:6" ht="48">
      <c r="A14" s="26" t="s">
        <v>2</v>
      </c>
      <c r="B14" s="12">
        <v>3753</v>
      </c>
      <c r="C14" s="12"/>
      <c r="D14" s="12">
        <v>3424</v>
      </c>
      <c r="E14" s="13"/>
      <c r="F14" s="13">
        <f t="shared" si="0"/>
        <v>91.23367972288835</v>
      </c>
    </row>
    <row r="15" spans="1:6" ht="74.25" customHeight="1">
      <c r="A15" s="26" t="s">
        <v>3</v>
      </c>
      <c r="B15" s="12">
        <v>26</v>
      </c>
      <c r="C15" s="12"/>
      <c r="D15" s="12">
        <v>25.6</v>
      </c>
      <c r="E15" s="13"/>
      <c r="F15" s="13">
        <f t="shared" si="0"/>
        <v>98.46153846153847</v>
      </c>
    </row>
    <row r="16" spans="1:6" ht="48">
      <c r="A16" s="26" t="s">
        <v>57</v>
      </c>
      <c r="B16" s="12">
        <v>5577</v>
      </c>
      <c r="C16" s="12"/>
      <c r="D16" s="12">
        <v>4655.4</v>
      </c>
      <c r="E16" s="13"/>
      <c r="F16" s="13">
        <f t="shared" si="0"/>
        <v>83.47498655190962</v>
      </c>
    </row>
    <row r="17" spans="1:6" ht="48">
      <c r="A17" s="26" t="s">
        <v>4</v>
      </c>
      <c r="B17" s="12">
        <v>-549</v>
      </c>
      <c r="C17" s="12"/>
      <c r="D17" s="12">
        <v>-549.7</v>
      </c>
      <c r="E17" s="13"/>
      <c r="F17" s="13">
        <f t="shared" si="0"/>
        <v>100.12750455373407</v>
      </c>
    </row>
    <row r="18" spans="1:6" ht="15">
      <c r="A18" s="25" t="s">
        <v>16</v>
      </c>
      <c r="B18" s="9">
        <f>B20+B21+B22+B19</f>
        <v>36216</v>
      </c>
      <c r="C18" s="9"/>
      <c r="D18" s="9">
        <f>D20+D21+D22+D19</f>
        <v>34149.8</v>
      </c>
      <c r="E18" s="10"/>
      <c r="F18" s="11">
        <f>(D18/B18)*100</f>
        <v>94.29478683454828</v>
      </c>
    </row>
    <row r="19" spans="1:6" ht="24">
      <c r="A19" s="26" t="s">
        <v>88</v>
      </c>
      <c r="B19" s="12">
        <v>15600</v>
      </c>
      <c r="C19" s="12"/>
      <c r="D19" s="12">
        <v>14554.2</v>
      </c>
      <c r="E19" s="10"/>
      <c r="F19" s="18">
        <f>D19/B19*100</f>
        <v>93.29615384615386</v>
      </c>
    </row>
    <row r="20" spans="1:6" ht="24">
      <c r="A20" s="26" t="s">
        <v>26</v>
      </c>
      <c r="B20" s="12">
        <v>20352</v>
      </c>
      <c r="C20" s="12"/>
      <c r="D20" s="12">
        <v>19422.2</v>
      </c>
      <c r="E20" s="13"/>
      <c r="F20" s="13">
        <f>(D20/B20)*100</f>
        <v>95.4314072327044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234</v>
      </c>
      <c r="C22" s="12"/>
      <c r="D22" s="12">
        <v>184</v>
      </c>
      <c r="E22" s="13"/>
      <c r="F22" s="13">
        <f>(D22/B22)*100</f>
        <v>78.63247863247864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18053.3</v>
      </c>
      <c r="E23" s="10"/>
      <c r="F23" s="10">
        <f>(D23/B23)*100</f>
        <v>76.69853003653667</v>
      </c>
    </row>
    <row r="24" spans="1:6" ht="15" customHeight="1">
      <c r="A24" s="26" t="s">
        <v>61</v>
      </c>
      <c r="B24" s="12">
        <v>3325</v>
      </c>
      <c r="C24" s="12"/>
      <c r="D24" s="12">
        <v>2449.7</v>
      </c>
      <c r="E24" s="13"/>
      <c r="F24" s="13">
        <f>(D24/B24)*100</f>
        <v>73.6751879699248</v>
      </c>
    </row>
    <row r="25" spans="1:6" ht="12.75">
      <c r="A25" s="26" t="s">
        <v>5</v>
      </c>
      <c r="B25" s="12">
        <v>1428</v>
      </c>
      <c r="C25" s="12"/>
      <c r="D25" s="12">
        <v>845.2</v>
      </c>
      <c r="E25" s="13"/>
      <c r="F25" s="13">
        <f>(D25/B25)*100</f>
        <v>59.187675070028014</v>
      </c>
    </row>
    <row r="26" spans="1:6" ht="13.5" customHeight="1">
      <c r="A26" s="27" t="s">
        <v>18</v>
      </c>
      <c r="B26" s="12">
        <v>18785</v>
      </c>
      <c r="C26" s="12"/>
      <c r="D26" s="12">
        <v>14758.4</v>
      </c>
      <c r="E26" s="13"/>
      <c r="F26" s="13">
        <f>(D26/B26)*100</f>
        <v>78.56481235027948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9347.699999999999</v>
      </c>
      <c r="E27" s="10">
        <f>E28+E30</f>
        <v>0</v>
      </c>
      <c r="F27" s="10">
        <f>F28</f>
        <v>95.64251207729468</v>
      </c>
    </row>
    <row r="28" spans="1:6" ht="42" customHeight="1">
      <c r="A28" s="28" t="s">
        <v>62</v>
      </c>
      <c r="B28" s="12">
        <v>6210</v>
      </c>
      <c r="C28" s="12"/>
      <c r="D28" s="12">
        <v>5939.4</v>
      </c>
      <c r="E28" s="13"/>
      <c r="F28" s="13">
        <f>(D28/B28)*100</f>
        <v>95.64251207729468</v>
      </c>
    </row>
    <row r="29" spans="1:6" ht="59.25" customHeight="1">
      <c r="A29" s="26" t="s">
        <v>98</v>
      </c>
      <c r="B29" s="12">
        <v>7</v>
      </c>
      <c r="C29" s="12"/>
      <c r="D29" s="12">
        <v>4.1</v>
      </c>
      <c r="E29" s="13"/>
      <c r="F29" s="13">
        <f>(D29/B29)*100</f>
        <v>58.57142857142856</v>
      </c>
    </row>
    <row r="30" spans="1:6" ht="48.75" customHeight="1">
      <c r="A30" s="28" t="s">
        <v>85</v>
      </c>
      <c r="B30" s="12">
        <v>3873</v>
      </c>
      <c r="C30" s="12"/>
      <c r="D30" s="12">
        <v>3404.2</v>
      </c>
      <c r="E30" s="13"/>
      <c r="F30" s="13">
        <f>(D30/B30)*100</f>
        <v>87.89568809708236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20429.8</v>
      </c>
      <c r="E33" s="10"/>
      <c r="F33" s="10">
        <f>(D33/B33)*100</f>
        <v>83.55746421267894</v>
      </c>
    </row>
    <row r="34" spans="1:6" ht="69.75" customHeight="1">
      <c r="A34" s="26" t="s">
        <v>43</v>
      </c>
      <c r="B34" s="12">
        <v>23115</v>
      </c>
      <c r="C34" s="12"/>
      <c r="D34" s="12">
        <v>19287.6</v>
      </c>
      <c r="E34" s="13"/>
      <c r="F34" s="13">
        <f>(D34/B34)*100</f>
        <v>83.44192083062946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1142.2</v>
      </c>
      <c r="E36" s="13"/>
      <c r="F36" s="13">
        <f>D36/B36*100</f>
        <v>85.55805243445693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20996.300000000003</v>
      </c>
      <c r="E39" s="10"/>
      <c r="F39" s="10">
        <f>D39/B39*100</f>
        <v>176.05483816870705</v>
      </c>
    </row>
    <row r="40" spans="1:6" ht="18" customHeight="1">
      <c r="A40" s="27" t="s">
        <v>66</v>
      </c>
      <c r="B40" s="17">
        <v>78</v>
      </c>
      <c r="C40" s="17"/>
      <c r="D40" s="17">
        <v>72.9</v>
      </c>
      <c r="E40" s="18"/>
      <c r="F40" s="18">
        <f>D40/B40*100</f>
        <v>93.46153846153847</v>
      </c>
    </row>
    <row r="41" spans="1:6" ht="15" customHeight="1">
      <c r="A41" s="26" t="s">
        <v>67</v>
      </c>
      <c r="B41" s="17">
        <v>11848</v>
      </c>
      <c r="C41" s="17"/>
      <c r="D41" s="17">
        <v>20923.4</v>
      </c>
      <c r="E41" s="18"/>
      <c r="F41" s="18">
        <f>D41/B41*100</f>
        <v>176.59858203916275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1894.6</v>
      </c>
      <c r="E42" s="10"/>
      <c r="F42" s="10">
        <f>(D42/B42)*100</f>
        <v>91.9262493934983</v>
      </c>
    </row>
    <row r="43" spans="1:6" ht="21" customHeight="1">
      <c r="A43" s="26" t="s">
        <v>68</v>
      </c>
      <c r="B43" s="17">
        <v>788</v>
      </c>
      <c r="C43" s="17"/>
      <c r="D43" s="17">
        <v>772.3</v>
      </c>
      <c r="E43" s="18"/>
      <c r="F43" s="18">
        <f>D43/B43*100</f>
        <v>98.00761421319797</v>
      </c>
    </row>
    <row r="44" spans="1:6" ht="74.25" customHeight="1">
      <c r="A44" s="30" t="s">
        <v>69</v>
      </c>
      <c r="B44" s="17">
        <v>227</v>
      </c>
      <c r="C44" s="17"/>
      <c r="D44" s="17">
        <v>142.7</v>
      </c>
      <c r="E44" s="18"/>
      <c r="F44" s="18">
        <f>D44/B44*100</f>
        <v>62.863436123348016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6427</v>
      </c>
      <c r="C46" s="9"/>
      <c r="D46" s="9">
        <f>SUM(D47:D57)</f>
        <v>5706.7</v>
      </c>
      <c r="E46" s="10"/>
      <c r="F46" s="10">
        <f>(D46/B46)*100</f>
        <v>88.7925937451377</v>
      </c>
    </row>
    <row r="47" spans="1:6" ht="33.75" customHeight="1">
      <c r="A47" s="27" t="s">
        <v>71</v>
      </c>
      <c r="B47" s="17">
        <v>70</v>
      </c>
      <c r="C47" s="17"/>
      <c r="D47" s="17">
        <v>63.8</v>
      </c>
      <c r="E47" s="19">
        <v>51</v>
      </c>
      <c r="F47" s="18">
        <f>(D47/B47)*100</f>
        <v>91.14285714285714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319</v>
      </c>
      <c r="E49" s="19">
        <v>71</v>
      </c>
      <c r="F49" s="18">
        <f>(D49/B49)*100</f>
        <v>84.8404255319149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1334</v>
      </c>
      <c r="C52" s="17"/>
      <c r="D52" s="17">
        <v>1236.5</v>
      </c>
      <c r="E52" s="19">
        <v>887.3</v>
      </c>
      <c r="F52" s="18">
        <f t="shared" si="1"/>
        <v>92.6911544227886</v>
      </c>
    </row>
    <row r="53" spans="1:6" ht="27" customHeight="1">
      <c r="A53" s="26" t="s">
        <v>74</v>
      </c>
      <c r="B53" s="17">
        <v>153</v>
      </c>
      <c r="C53" s="17"/>
      <c r="D53" s="17">
        <v>131.5</v>
      </c>
      <c r="E53" s="19">
        <v>347.5</v>
      </c>
      <c r="F53" s="18">
        <f t="shared" si="1"/>
        <v>85.94771241830065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35.7</v>
      </c>
      <c r="E55" s="19">
        <v>221.8</v>
      </c>
      <c r="F55" s="18">
        <f t="shared" si="1"/>
        <v>96.48648648648648</v>
      </c>
    </row>
    <row r="56" spans="1:6" ht="42" customHeight="1">
      <c r="A56" s="26" t="s">
        <v>76</v>
      </c>
      <c r="B56" s="17">
        <v>125</v>
      </c>
      <c r="C56" s="17"/>
      <c r="D56" s="17">
        <v>90.8</v>
      </c>
      <c r="E56" s="19">
        <v>68.4</v>
      </c>
      <c r="F56" s="18">
        <f t="shared" si="1"/>
        <v>72.63999999999999</v>
      </c>
    </row>
    <row r="57" spans="1:6" ht="24.75" customHeight="1">
      <c r="A57" s="26" t="s">
        <v>77</v>
      </c>
      <c r="B57" s="17">
        <v>1924</v>
      </c>
      <c r="C57" s="17"/>
      <c r="D57" s="17">
        <v>1541.7</v>
      </c>
      <c r="E57" s="17">
        <v>3536.16</v>
      </c>
      <c r="F57" s="18">
        <f t="shared" si="1"/>
        <v>80.12993762993763</v>
      </c>
    </row>
    <row r="58" spans="1:6" ht="18" customHeight="1">
      <c r="A58" s="25" t="s">
        <v>78</v>
      </c>
      <c r="B58" s="9">
        <v>514</v>
      </c>
      <c r="C58" s="9"/>
      <c r="D58" s="9">
        <v>463.6</v>
      </c>
      <c r="E58" s="10"/>
      <c r="F58" s="18">
        <f t="shared" si="1"/>
        <v>90.19455252918289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310183.5999999999</v>
      </c>
      <c r="E59" s="10"/>
      <c r="F59" s="10">
        <f t="shared" si="1"/>
        <v>88.02831131090223</v>
      </c>
    </row>
    <row r="60" spans="1:6" ht="15">
      <c r="A60" s="25" t="s">
        <v>32</v>
      </c>
      <c r="B60" s="9">
        <f>B61+B67+B68+B69</f>
        <v>1697067.7000000002</v>
      </c>
      <c r="C60" s="9">
        <f>C61+C67+C68+C69</f>
        <v>0</v>
      </c>
      <c r="D60" s="9">
        <f>D61+D67+D68+D69</f>
        <v>1214095.0999999999</v>
      </c>
      <c r="E60" s="10"/>
      <c r="F60" s="10">
        <f t="shared" si="1"/>
        <v>71.54075821489029</v>
      </c>
    </row>
    <row r="61" spans="1:6" ht="24.75" customHeight="1">
      <c r="A61" s="31" t="s">
        <v>79</v>
      </c>
      <c r="B61" s="9">
        <f>B63+B64+B65+B66</f>
        <v>1695727.2000000002</v>
      </c>
      <c r="C61" s="9">
        <f>C63+C64+C65+C66</f>
        <v>0</v>
      </c>
      <c r="D61" s="9">
        <f>D63+D64+D65+D66</f>
        <v>1222006.3</v>
      </c>
      <c r="E61" s="10"/>
      <c r="F61" s="10">
        <f t="shared" si="1"/>
        <v>72.06384965694953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369418</v>
      </c>
      <c r="E62" s="20">
        <f>E63</f>
        <v>0</v>
      </c>
      <c r="F62" s="20">
        <f>F63</f>
        <v>83.89304725396508</v>
      </c>
    </row>
    <row r="63" spans="1:6" ht="21.75" customHeight="1">
      <c r="A63" s="26" t="s">
        <v>86</v>
      </c>
      <c r="B63" s="16">
        <v>440344</v>
      </c>
      <c r="C63" s="16"/>
      <c r="D63" s="16">
        <v>369418</v>
      </c>
      <c r="E63" s="21"/>
      <c r="F63" s="21">
        <f t="shared" si="1"/>
        <v>83.89304725396508</v>
      </c>
    </row>
    <row r="64" spans="1:6" ht="28.5" customHeight="1">
      <c r="A64" s="26" t="s">
        <v>53</v>
      </c>
      <c r="B64" s="16">
        <v>320593.1</v>
      </c>
      <c r="C64" s="16"/>
      <c r="D64" s="16">
        <v>121307.4</v>
      </c>
      <c r="E64" s="21"/>
      <c r="F64" s="21">
        <f t="shared" si="1"/>
        <v>37.838431332427305</v>
      </c>
    </row>
    <row r="65" spans="1:6" ht="21.75" customHeight="1">
      <c r="A65" s="26" t="s">
        <v>81</v>
      </c>
      <c r="B65" s="16">
        <v>924537</v>
      </c>
      <c r="C65" s="16"/>
      <c r="D65" s="16">
        <v>721387.2</v>
      </c>
      <c r="E65" s="21"/>
      <c r="F65" s="21">
        <f t="shared" si="1"/>
        <v>78.02686101259333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1340.5</v>
      </c>
      <c r="C67" s="16"/>
      <c r="D67" s="16">
        <v>1341.4</v>
      </c>
      <c r="E67" s="21"/>
      <c r="F67" s="21">
        <f t="shared" si="1"/>
        <v>100.06713912719137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-9252.6</v>
      </c>
      <c r="E69" s="21"/>
      <c r="F69" s="21"/>
    </row>
    <row r="70" spans="1:6" ht="15">
      <c r="A70" s="25" t="s">
        <v>20</v>
      </c>
      <c r="B70" s="9">
        <f>B59+B60</f>
        <v>2049435.7000000002</v>
      </c>
      <c r="C70" s="9"/>
      <c r="D70" s="9">
        <f>D59+D60</f>
        <v>1524278.6999999997</v>
      </c>
      <c r="E70" s="10"/>
      <c r="F70" s="10">
        <f>D70/B70*100</f>
        <v>74.37553176223092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74020.2</v>
      </c>
      <c r="C72" s="17"/>
      <c r="D72" s="17">
        <v>60951.9</v>
      </c>
      <c r="E72" s="18"/>
      <c r="F72" s="18">
        <f>(D72/B72)*100</f>
        <v>82.34495448539724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9322.4</v>
      </c>
      <c r="E74" s="18"/>
      <c r="F74" s="18">
        <f aca="true" t="shared" si="2" ref="F74:F84">(D74/B74)*100</f>
        <v>79.07106930508317</v>
      </c>
    </row>
    <row r="75" spans="1:6" ht="13.5">
      <c r="A75" s="26" t="s">
        <v>31</v>
      </c>
      <c r="B75" s="17">
        <v>157410.7</v>
      </c>
      <c r="C75" s="17"/>
      <c r="D75" s="17">
        <v>128306.9</v>
      </c>
      <c r="E75" s="18"/>
      <c r="F75" s="18">
        <f t="shared" si="2"/>
        <v>81.51091380700295</v>
      </c>
    </row>
    <row r="76" spans="1:6" ht="13.5">
      <c r="A76" s="26" t="s">
        <v>39</v>
      </c>
      <c r="B76" s="17">
        <v>175096.9</v>
      </c>
      <c r="C76" s="17"/>
      <c r="D76" s="17">
        <v>105394</v>
      </c>
      <c r="E76" s="18"/>
      <c r="F76" s="18">
        <f t="shared" si="2"/>
        <v>60.1918137899643</v>
      </c>
    </row>
    <row r="77" spans="1:6" ht="13.5">
      <c r="A77" s="26" t="s">
        <v>22</v>
      </c>
      <c r="B77" s="17">
        <v>1019322.9</v>
      </c>
      <c r="C77" s="17"/>
      <c r="D77" s="17">
        <v>698959.1</v>
      </c>
      <c r="E77" s="18"/>
      <c r="F77" s="18">
        <f t="shared" si="2"/>
        <v>68.57092095154538</v>
      </c>
    </row>
    <row r="78" spans="1:6" ht="13.5">
      <c r="A78" s="26" t="s">
        <v>38</v>
      </c>
      <c r="B78" s="17">
        <v>90476.1</v>
      </c>
      <c r="C78" s="17"/>
      <c r="D78" s="17">
        <v>74821.8</v>
      </c>
      <c r="E78" s="18"/>
      <c r="F78" s="18">
        <f t="shared" si="2"/>
        <v>82.69786164523006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486457</v>
      </c>
      <c r="C81" s="17"/>
      <c r="D81" s="17">
        <v>371663.2</v>
      </c>
      <c r="E81" s="18"/>
      <c r="F81" s="18">
        <f t="shared" si="2"/>
        <v>76.40206636968941</v>
      </c>
    </row>
    <row r="82" spans="1:6" ht="13.5">
      <c r="A82" s="26" t="s">
        <v>46</v>
      </c>
      <c r="B82" s="17">
        <v>33963.9</v>
      </c>
      <c r="C82" s="17"/>
      <c r="D82" s="17">
        <v>27539.5</v>
      </c>
      <c r="E82" s="18"/>
      <c r="F82" s="18">
        <f t="shared" si="2"/>
        <v>81.08462220180839</v>
      </c>
    </row>
    <row r="83" spans="1:6" ht="13.5">
      <c r="A83" s="26" t="s">
        <v>47</v>
      </c>
      <c r="B83" s="17">
        <v>9773.4</v>
      </c>
      <c r="C83" s="17"/>
      <c r="D83" s="17">
        <v>8138.8</v>
      </c>
      <c r="E83" s="18"/>
      <c r="F83" s="18">
        <f t="shared" si="2"/>
        <v>83.27501176663188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2058590.9</v>
      </c>
      <c r="C85" s="9">
        <f>SUM(C72:C84)</f>
        <v>0</v>
      </c>
      <c r="D85" s="9">
        <f>SUM(D72:D84)</f>
        <v>1485208.4000000001</v>
      </c>
      <c r="E85" s="10">
        <f>SUM(E72:E84)</f>
        <v>0</v>
      </c>
      <c r="F85" s="10">
        <f>D85/B85*100</f>
        <v>72.14684568944709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-39070.29999999958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-31564.29999999958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6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120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91" t="s">
        <v>95</v>
      </c>
      <c r="C2" s="1"/>
      <c r="D2" s="94" t="s">
        <v>121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225374</v>
      </c>
      <c r="C7" s="9"/>
      <c r="D7" s="9">
        <f>D8+D9+D10+D11+D12</f>
        <v>210092.99999999997</v>
      </c>
      <c r="E7" s="10"/>
      <c r="F7" s="11">
        <f aca="true" t="shared" si="0" ref="F7:F17">(D7/B7)*100</f>
        <v>93.21971478520148</v>
      </c>
    </row>
    <row r="8" spans="1:6" ht="60" customHeight="1">
      <c r="A8" s="26" t="s">
        <v>50</v>
      </c>
      <c r="B8" s="12">
        <v>223284</v>
      </c>
      <c r="C8" s="12"/>
      <c r="D8" s="12">
        <v>208275.6</v>
      </c>
      <c r="E8" s="13"/>
      <c r="F8" s="13">
        <f t="shared" si="0"/>
        <v>93.2783361100661</v>
      </c>
    </row>
    <row r="9" spans="1:6" ht="93" customHeight="1">
      <c r="A9" s="26" t="s">
        <v>40</v>
      </c>
      <c r="B9" s="12">
        <v>106</v>
      </c>
      <c r="C9" s="12"/>
      <c r="D9" s="12">
        <v>60.3</v>
      </c>
      <c r="E9" s="13"/>
      <c r="F9" s="13">
        <f t="shared" si="0"/>
        <v>56.88679245283018</v>
      </c>
    </row>
    <row r="10" spans="1:6" ht="36.75" customHeight="1">
      <c r="A10" s="26" t="s">
        <v>41</v>
      </c>
      <c r="B10" s="12">
        <v>1884</v>
      </c>
      <c r="C10" s="12"/>
      <c r="D10" s="12">
        <v>1825</v>
      </c>
      <c r="E10" s="13"/>
      <c r="F10" s="13">
        <f t="shared" si="0"/>
        <v>96.86836518046708</v>
      </c>
    </row>
    <row r="11" spans="1:6" ht="72">
      <c r="A11" s="26" t="s">
        <v>58</v>
      </c>
      <c r="B11" s="12">
        <v>100</v>
      </c>
      <c r="C11" s="12"/>
      <c r="D11" s="12">
        <v>26.8</v>
      </c>
      <c r="E11" s="13"/>
      <c r="F11" s="13">
        <f t="shared" si="0"/>
        <v>26.8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9157</v>
      </c>
      <c r="C13" s="14"/>
      <c r="D13" s="14">
        <f>D14+D15+D16+D17</f>
        <v>8359.900000000001</v>
      </c>
      <c r="E13" s="15"/>
      <c r="F13" s="15">
        <f t="shared" si="0"/>
        <v>91.2951840122311</v>
      </c>
    </row>
    <row r="14" spans="1:6" ht="48">
      <c r="A14" s="26" t="s">
        <v>2</v>
      </c>
      <c r="B14" s="12">
        <v>4103</v>
      </c>
      <c r="C14" s="12"/>
      <c r="D14" s="12">
        <v>3799.7</v>
      </c>
      <c r="E14" s="13"/>
      <c r="F14" s="13">
        <f t="shared" si="0"/>
        <v>92.6078479161589</v>
      </c>
    </row>
    <row r="15" spans="1:6" ht="74.25" customHeight="1">
      <c r="A15" s="26" t="s">
        <v>3</v>
      </c>
      <c r="B15" s="12">
        <v>29</v>
      </c>
      <c r="C15" s="12"/>
      <c r="D15" s="12">
        <v>28</v>
      </c>
      <c r="E15" s="13"/>
      <c r="F15" s="13">
        <f t="shared" si="0"/>
        <v>96.55172413793103</v>
      </c>
    </row>
    <row r="16" spans="1:6" ht="48">
      <c r="A16" s="26" t="s">
        <v>57</v>
      </c>
      <c r="B16" s="12">
        <v>5574</v>
      </c>
      <c r="C16" s="12"/>
      <c r="D16" s="12">
        <v>5104.5</v>
      </c>
      <c r="E16" s="13"/>
      <c r="F16" s="13">
        <f t="shared" si="0"/>
        <v>91.57696447793326</v>
      </c>
    </row>
    <row r="17" spans="1:6" ht="48">
      <c r="A17" s="26" t="s">
        <v>4</v>
      </c>
      <c r="B17" s="12">
        <v>-549</v>
      </c>
      <c r="C17" s="12"/>
      <c r="D17" s="12">
        <v>-572.3</v>
      </c>
      <c r="E17" s="13"/>
      <c r="F17" s="13">
        <f t="shared" si="0"/>
        <v>104.2440801457195</v>
      </c>
    </row>
    <row r="18" spans="1:6" ht="15">
      <c r="A18" s="25" t="s">
        <v>16</v>
      </c>
      <c r="B18" s="9">
        <f>B20+B21+B22+B19</f>
        <v>36090</v>
      </c>
      <c r="C18" s="9"/>
      <c r="D18" s="9">
        <f>D20+D21+D22+D19</f>
        <v>35347.7</v>
      </c>
      <c r="E18" s="10"/>
      <c r="F18" s="11">
        <f>(D18/B18)*100</f>
        <v>97.94319756165142</v>
      </c>
    </row>
    <row r="19" spans="1:6" ht="24">
      <c r="A19" s="26" t="s">
        <v>88</v>
      </c>
      <c r="B19" s="12">
        <v>15250</v>
      </c>
      <c r="C19" s="12"/>
      <c r="D19" s="12">
        <v>14964.2</v>
      </c>
      <c r="E19" s="10"/>
      <c r="F19" s="18">
        <f>D19/B19*100</f>
        <v>98.12590163934428</v>
      </c>
    </row>
    <row r="20" spans="1:6" ht="24">
      <c r="A20" s="26" t="s">
        <v>26</v>
      </c>
      <c r="B20" s="12">
        <v>20352</v>
      </c>
      <c r="C20" s="12"/>
      <c r="D20" s="12">
        <v>20015.2</v>
      </c>
      <c r="E20" s="13"/>
      <c r="F20" s="13">
        <f>(D20/B20)*100</f>
        <v>98.34512578616352</v>
      </c>
    </row>
    <row r="21" spans="1:6" ht="12.75">
      <c r="A21" s="26" t="s">
        <v>42</v>
      </c>
      <c r="B21" s="12">
        <v>30</v>
      </c>
      <c r="C21" s="12"/>
      <c r="D21" s="12">
        <v>-10.5</v>
      </c>
      <c r="E21" s="13"/>
      <c r="F21" s="13">
        <v>0</v>
      </c>
    </row>
    <row r="22" spans="1:6" ht="25.5" customHeight="1">
      <c r="A22" s="26" t="s">
        <v>60</v>
      </c>
      <c r="B22" s="12">
        <v>458</v>
      </c>
      <c r="C22" s="12"/>
      <c r="D22" s="12">
        <v>378.8</v>
      </c>
      <c r="E22" s="13"/>
      <c r="F22" s="13">
        <f>(D22/B22)*100</f>
        <v>82.70742358078603</v>
      </c>
    </row>
    <row r="23" spans="1:6" ht="15">
      <c r="A23" s="25" t="s">
        <v>17</v>
      </c>
      <c r="B23" s="9">
        <f>B24+B26+B25</f>
        <v>23538</v>
      </c>
      <c r="C23" s="9"/>
      <c r="D23" s="9">
        <f>D24+D26+D25</f>
        <v>21500.5</v>
      </c>
      <c r="E23" s="10"/>
      <c r="F23" s="10">
        <f>(D23/B23)*100</f>
        <v>91.3437845186507</v>
      </c>
    </row>
    <row r="24" spans="1:6" ht="15" customHeight="1">
      <c r="A24" s="26" t="s">
        <v>61</v>
      </c>
      <c r="B24" s="12">
        <v>4450</v>
      </c>
      <c r="C24" s="12"/>
      <c r="D24" s="12">
        <v>3650.3</v>
      </c>
      <c r="E24" s="13"/>
      <c r="F24" s="13">
        <f>(D24/B24)*100</f>
        <v>82.02921348314607</v>
      </c>
    </row>
    <row r="25" spans="1:6" ht="12.75">
      <c r="A25" s="26" t="s">
        <v>5</v>
      </c>
      <c r="B25" s="12">
        <v>1428</v>
      </c>
      <c r="C25" s="12"/>
      <c r="D25" s="12">
        <v>1294.4</v>
      </c>
      <c r="E25" s="13"/>
      <c r="F25" s="13">
        <f>(D25/B25)*100</f>
        <v>90.64425770308124</v>
      </c>
    </row>
    <row r="26" spans="1:6" ht="13.5" customHeight="1">
      <c r="A26" s="27" t="s">
        <v>18</v>
      </c>
      <c r="B26" s="12">
        <v>17660</v>
      </c>
      <c r="C26" s="12"/>
      <c r="D26" s="12">
        <v>16555.8</v>
      </c>
      <c r="E26" s="13"/>
      <c r="F26" s="13">
        <f>(D26/B26)*100</f>
        <v>93.74745186862967</v>
      </c>
    </row>
    <row r="27" spans="1:6" ht="15">
      <c r="A27" s="25" t="s">
        <v>19</v>
      </c>
      <c r="B27" s="9">
        <f>B28+B30+B29</f>
        <v>10700</v>
      </c>
      <c r="C27" s="9">
        <f>C28+C30</f>
        <v>0</v>
      </c>
      <c r="D27" s="9">
        <f>D28+D30+D29</f>
        <v>10252.7</v>
      </c>
      <c r="E27" s="10">
        <f>E28+E30</f>
        <v>0</v>
      </c>
      <c r="F27" s="10">
        <f>F28</f>
        <v>98.31722054380666</v>
      </c>
    </row>
    <row r="28" spans="1:6" ht="42" customHeight="1">
      <c r="A28" s="28" t="s">
        <v>62</v>
      </c>
      <c r="B28" s="12">
        <v>6620</v>
      </c>
      <c r="C28" s="12"/>
      <c r="D28" s="12">
        <v>6508.6</v>
      </c>
      <c r="E28" s="13"/>
      <c r="F28" s="13">
        <f>(D28/B28)*100</f>
        <v>98.31722054380666</v>
      </c>
    </row>
    <row r="29" spans="1:6" ht="59.25" customHeight="1">
      <c r="A29" s="26" t="s">
        <v>98</v>
      </c>
      <c r="B29" s="12">
        <v>7</v>
      </c>
      <c r="C29" s="12"/>
      <c r="D29" s="12">
        <v>6.2</v>
      </c>
      <c r="E29" s="13"/>
      <c r="F29" s="13">
        <f>(D29/B29)*100</f>
        <v>88.57142857142858</v>
      </c>
    </row>
    <row r="30" spans="1:6" ht="48.75" customHeight="1">
      <c r="A30" s="28" t="s">
        <v>85</v>
      </c>
      <c r="B30" s="12">
        <v>4073</v>
      </c>
      <c r="C30" s="12"/>
      <c r="D30" s="12">
        <v>3737.9</v>
      </c>
      <c r="E30" s="13"/>
      <c r="F30" s="13">
        <f>(D30/B30)*100</f>
        <v>91.77264915295851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24226</v>
      </c>
      <c r="C33" s="9"/>
      <c r="D33" s="9">
        <f>D34+D35+D36</f>
        <v>22460.9</v>
      </c>
      <c r="E33" s="10"/>
      <c r="F33" s="10">
        <f>(D33/B33)*100</f>
        <v>92.71402625278627</v>
      </c>
    </row>
    <row r="34" spans="1:6" ht="69.75" customHeight="1">
      <c r="A34" s="26" t="s">
        <v>43</v>
      </c>
      <c r="B34" s="12">
        <v>22891</v>
      </c>
      <c r="C34" s="12"/>
      <c r="D34" s="12">
        <v>21171.7</v>
      </c>
      <c r="E34" s="13"/>
      <c r="F34" s="13">
        <f>(D34/B34)*100</f>
        <v>92.4891878904373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1289.2</v>
      </c>
      <c r="E36" s="13"/>
      <c r="F36" s="13">
        <f>D36/B36*100</f>
        <v>96.5692883895131</v>
      </c>
    </row>
    <row r="37" spans="1:6" ht="15">
      <c r="A37" s="25" t="s">
        <v>28</v>
      </c>
      <c r="B37" s="9">
        <f>B38</f>
        <v>2155</v>
      </c>
      <c r="C37" s="9"/>
      <c r="D37" s="9">
        <f>D38</f>
        <v>2025.4</v>
      </c>
      <c r="E37" s="10"/>
      <c r="F37" s="10">
        <f>(D37/B37)*100</f>
        <v>93.9860788863109</v>
      </c>
    </row>
    <row r="38" spans="1:6" ht="12.75" customHeight="1">
      <c r="A38" s="26" t="s">
        <v>49</v>
      </c>
      <c r="B38" s="12">
        <v>2155</v>
      </c>
      <c r="C38" s="12"/>
      <c r="D38" s="12">
        <v>2025.4</v>
      </c>
      <c r="E38" s="13"/>
      <c r="F38" s="13">
        <f>(D38/B38)*100</f>
        <v>93.9860788863109</v>
      </c>
    </row>
    <row r="39" spans="1:6" ht="24">
      <c r="A39" s="25" t="s">
        <v>44</v>
      </c>
      <c r="B39" s="9">
        <f>B40+B41</f>
        <v>11926</v>
      </c>
      <c r="C39" s="9"/>
      <c r="D39" s="9">
        <f>D40+D41</f>
        <v>21595.1</v>
      </c>
      <c r="E39" s="10"/>
      <c r="F39" s="10">
        <f>D39/B39*100</f>
        <v>181.0758007714238</v>
      </c>
    </row>
    <row r="40" spans="1:6" ht="18" customHeight="1">
      <c r="A40" s="27" t="s">
        <v>66</v>
      </c>
      <c r="B40" s="17">
        <v>78</v>
      </c>
      <c r="C40" s="17"/>
      <c r="D40" s="17">
        <v>76.1</v>
      </c>
      <c r="E40" s="18"/>
      <c r="F40" s="18">
        <f>D40/B40*100</f>
        <v>97.56410256410255</v>
      </c>
    </row>
    <row r="41" spans="1:6" ht="15" customHeight="1">
      <c r="A41" s="26" t="s">
        <v>67</v>
      </c>
      <c r="B41" s="17">
        <v>11848</v>
      </c>
      <c r="C41" s="17"/>
      <c r="D41" s="17">
        <v>21519</v>
      </c>
      <c r="E41" s="18"/>
      <c r="F41" s="18">
        <f>D41/B41*100</f>
        <v>181.62559081701554</v>
      </c>
    </row>
    <row r="42" spans="1:6" ht="24">
      <c r="A42" s="25" t="s">
        <v>35</v>
      </c>
      <c r="B42" s="9">
        <f>B43+B44+B45</f>
        <v>2061</v>
      </c>
      <c r="C42" s="9"/>
      <c r="D42" s="9">
        <f>D43+D44+D45</f>
        <v>1907.6999999999998</v>
      </c>
      <c r="E42" s="10"/>
      <c r="F42" s="10">
        <f>(D42/B42)*100</f>
        <v>92.56186317321688</v>
      </c>
    </row>
    <row r="43" spans="1:6" ht="21" customHeight="1">
      <c r="A43" s="26" t="s">
        <v>68</v>
      </c>
      <c r="B43" s="17">
        <v>788</v>
      </c>
      <c r="C43" s="17"/>
      <c r="D43" s="17">
        <v>775.4</v>
      </c>
      <c r="E43" s="18"/>
      <c r="F43" s="18">
        <f>D43/B43*100</f>
        <v>98.40101522842639</v>
      </c>
    </row>
    <row r="44" spans="1:6" ht="74.25" customHeight="1">
      <c r="A44" s="30" t="s">
        <v>69</v>
      </c>
      <c r="B44" s="17">
        <v>227</v>
      </c>
      <c r="C44" s="17"/>
      <c r="D44" s="17">
        <v>152.7</v>
      </c>
      <c r="E44" s="18"/>
      <c r="F44" s="18">
        <f>D44/B44*100</f>
        <v>67.26872246696036</v>
      </c>
    </row>
    <row r="45" spans="1:6" ht="30" customHeight="1">
      <c r="A45" s="26" t="s">
        <v>70</v>
      </c>
      <c r="B45" s="17">
        <v>1046</v>
      </c>
      <c r="C45" s="17"/>
      <c r="D45" s="17">
        <v>979.6</v>
      </c>
      <c r="E45" s="18"/>
      <c r="F45" s="18">
        <f>D45/B45*100</f>
        <v>93.65200764818356</v>
      </c>
    </row>
    <row r="46" spans="1:6" ht="15">
      <c r="A46" s="25" t="s">
        <v>36</v>
      </c>
      <c r="B46" s="9">
        <f>SUM(B47:B57)</f>
        <v>6622</v>
      </c>
      <c r="C46" s="9"/>
      <c r="D46" s="9">
        <f>SUM(D47:D57)</f>
        <v>6367.199999999999</v>
      </c>
      <c r="E46" s="10"/>
      <c r="F46" s="10">
        <f>(D46/B46)*100</f>
        <v>96.15221987315009</v>
      </c>
    </row>
    <row r="47" spans="1:6" ht="33.75" customHeight="1">
      <c r="A47" s="27" t="s">
        <v>71</v>
      </c>
      <c r="B47" s="17">
        <v>70</v>
      </c>
      <c r="C47" s="17"/>
      <c r="D47" s="17">
        <v>68.4</v>
      </c>
      <c r="E47" s="19">
        <v>51</v>
      </c>
      <c r="F47" s="18">
        <f>(D47/B47)*100</f>
        <v>97.71428571428572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376</v>
      </c>
      <c r="C49" s="17"/>
      <c r="D49" s="17">
        <v>371</v>
      </c>
      <c r="E49" s="19">
        <v>71</v>
      </c>
      <c r="F49" s="18">
        <f>(D49/B49)*100</f>
        <v>98.67021276595744</v>
      </c>
    </row>
    <row r="50" spans="1:6" ht="24" customHeight="1" hidden="1">
      <c r="A50" s="26" t="s">
        <v>52</v>
      </c>
      <c r="B50" s="17">
        <v>8</v>
      </c>
      <c r="C50" s="17"/>
      <c r="D50" s="17">
        <v>7.6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102.4</v>
      </c>
      <c r="E51" s="19">
        <v>121.2</v>
      </c>
      <c r="F51" s="18">
        <f aca="true" t="shared" si="1" ref="F51:F67">D51/B51*100</f>
        <v>83.93442622950819</v>
      </c>
    </row>
    <row r="52" spans="1:6" ht="68.25" customHeight="1">
      <c r="A52" s="26" t="s">
        <v>99</v>
      </c>
      <c r="B52" s="17">
        <v>1334</v>
      </c>
      <c r="C52" s="17"/>
      <c r="D52" s="17">
        <v>1329.5</v>
      </c>
      <c r="E52" s="19">
        <v>887.3</v>
      </c>
      <c r="F52" s="18">
        <f t="shared" si="1"/>
        <v>99.66266866566717</v>
      </c>
    </row>
    <row r="53" spans="1:6" ht="27" customHeight="1">
      <c r="A53" s="26" t="s">
        <v>74</v>
      </c>
      <c r="B53" s="17">
        <v>193</v>
      </c>
      <c r="C53" s="17"/>
      <c r="D53" s="17">
        <v>191.9</v>
      </c>
      <c r="E53" s="19">
        <v>347.5</v>
      </c>
      <c r="F53" s="18">
        <f t="shared" si="1"/>
        <v>99.43005181347151</v>
      </c>
    </row>
    <row r="54" spans="1:6" ht="54" customHeight="1">
      <c r="A54" s="27" t="s">
        <v>75</v>
      </c>
      <c r="B54" s="17">
        <v>2448</v>
      </c>
      <c r="C54" s="17"/>
      <c r="D54" s="17">
        <v>2435.6</v>
      </c>
      <c r="E54" s="19">
        <v>87.6</v>
      </c>
      <c r="F54" s="18">
        <f t="shared" si="1"/>
        <v>99.49346405228758</v>
      </c>
    </row>
    <row r="55" spans="1:6" ht="60" customHeight="1">
      <c r="A55" s="26" t="s">
        <v>59</v>
      </c>
      <c r="B55" s="17">
        <v>62</v>
      </c>
      <c r="C55" s="17"/>
      <c r="D55" s="17">
        <v>61.2</v>
      </c>
      <c r="E55" s="19">
        <v>221.8</v>
      </c>
      <c r="F55" s="18">
        <f t="shared" si="1"/>
        <v>98.70967741935485</v>
      </c>
    </row>
    <row r="56" spans="1:6" ht="42" customHeight="1">
      <c r="A56" s="26" t="s">
        <v>76</v>
      </c>
      <c r="B56" s="17">
        <v>125</v>
      </c>
      <c r="C56" s="17"/>
      <c r="D56" s="17">
        <v>102.2</v>
      </c>
      <c r="E56" s="19">
        <v>68.4</v>
      </c>
      <c r="F56" s="18">
        <f t="shared" si="1"/>
        <v>81.76</v>
      </c>
    </row>
    <row r="57" spans="1:6" ht="24.75" customHeight="1">
      <c r="A57" s="26" t="s">
        <v>77</v>
      </c>
      <c r="B57" s="17">
        <v>1854</v>
      </c>
      <c r="C57" s="17"/>
      <c r="D57" s="17">
        <v>1667.4</v>
      </c>
      <c r="E57" s="17">
        <v>3536.16</v>
      </c>
      <c r="F57" s="18">
        <f t="shared" si="1"/>
        <v>89.93527508090615</v>
      </c>
    </row>
    <row r="58" spans="1:6" ht="18" customHeight="1">
      <c r="A58" s="25" t="s">
        <v>78</v>
      </c>
      <c r="B58" s="9">
        <v>519</v>
      </c>
      <c r="C58" s="9"/>
      <c r="D58" s="9">
        <v>517.3</v>
      </c>
      <c r="E58" s="10"/>
      <c r="F58" s="18">
        <f t="shared" si="1"/>
        <v>99.67244701348747</v>
      </c>
    </row>
    <row r="59" spans="1:6" ht="15">
      <c r="A59" s="25" t="s">
        <v>51</v>
      </c>
      <c r="B59" s="9">
        <f>B7+B13+B18+B23+B27+B33+B37+B39+B42+B46+B58+B31</f>
        <v>352368</v>
      </c>
      <c r="C59" s="9"/>
      <c r="D59" s="9">
        <f>D7+D13+D18+D23+D27+D33+D37+D39+D42+D46+D58</f>
        <v>340427.4</v>
      </c>
      <c r="E59" s="10"/>
      <c r="F59" s="10">
        <f t="shared" si="1"/>
        <v>96.61132679471463</v>
      </c>
    </row>
    <row r="60" spans="1:6" ht="15">
      <c r="A60" s="25" t="s">
        <v>32</v>
      </c>
      <c r="B60" s="9">
        <f>B61+B67+B68+B69</f>
        <v>1697170.4</v>
      </c>
      <c r="C60" s="9">
        <f>C61+C67+C68+C69</f>
        <v>0</v>
      </c>
      <c r="D60" s="9">
        <f>D61+D67+D68+D69</f>
        <v>1366669.9</v>
      </c>
      <c r="E60" s="10"/>
      <c r="F60" s="10">
        <f t="shared" si="1"/>
        <v>80.52638085132759</v>
      </c>
    </row>
    <row r="61" spans="1:6" ht="24.75" customHeight="1">
      <c r="A61" s="31" t="s">
        <v>79</v>
      </c>
      <c r="B61" s="9">
        <f>B63+B64+B65+B66</f>
        <v>1695769.9</v>
      </c>
      <c r="C61" s="9">
        <f>C63+C64+C65+C66</f>
        <v>0</v>
      </c>
      <c r="D61" s="9">
        <f>D63+D64+D65+D66</f>
        <v>1374517.4</v>
      </c>
      <c r="E61" s="10"/>
      <c r="F61" s="10">
        <f t="shared" si="1"/>
        <v>81.05565501545935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403668</v>
      </c>
      <c r="E62" s="20">
        <f>E63</f>
        <v>0</v>
      </c>
      <c r="F62" s="20">
        <f>F63</f>
        <v>91.67105717348255</v>
      </c>
    </row>
    <row r="63" spans="1:6" ht="21.75" customHeight="1">
      <c r="A63" s="26" t="s">
        <v>86</v>
      </c>
      <c r="B63" s="16">
        <v>440344</v>
      </c>
      <c r="C63" s="16"/>
      <c r="D63" s="16">
        <v>403668</v>
      </c>
      <c r="E63" s="21"/>
      <c r="F63" s="21">
        <f t="shared" si="1"/>
        <v>91.67105717348255</v>
      </c>
    </row>
    <row r="64" spans="1:6" ht="28.5" customHeight="1">
      <c r="A64" s="26" t="s">
        <v>53</v>
      </c>
      <c r="B64" s="16">
        <v>320593.1</v>
      </c>
      <c r="C64" s="16"/>
      <c r="D64" s="16">
        <v>158828.6</v>
      </c>
      <c r="E64" s="21"/>
      <c r="F64" s="21">
        <f t="shared" si="1"/>
        <v>49.54211428755018</v>
      </c>
    </row>
    <row r="65" spans="1:6" ht="21.75" customHeight="1">
      <c r="A65" s="26" t="s">
        <v>81</v>
      </c>
      <c r="B65" s="16">
        <v>924579.7</v>
      </c>
      <c r="C65" s="16"/>
      <c r="D65" s="16">
        <v>802127.1</v>
      </c>
      <c r="E65" s="21"/>
      <c r="F65" s="21">
        <f t="shared" si="1"/>
        <v>86.75586323169327</v>
      </c>
    </row>
    <row r="66" spans="1:6" ht="15">
      <c r="A66" s="26" t="s">
        <v>34</v>
      </c>
      <c r="B66" s="16">
        <v>10253.1</v>
      </c>
      <c r="C66" s="16"/>
      <c r="D66" s="16">
        <v>9893.7</v>
      </c>
      <c r="E66" s="21"/>
      <c r="F66" s="21">
        <f t="shared" si="1"/>
        <v>96.4947186704509</v>
      </c>
    </row>
    <row r="67" spans="1:6" ht="15">
      <c r="A67" s="26" t="s">
        <v>87</v>
      </c>
      <c r="B67" s="16">
        <v>1400.5</v>
      </c>
      <c r="C67" s="16"/>
      <c r="D67" s="16">
        <v>1416.3</v>
      </c>
      <c r="E67" s="21"/>
      <c r="F67" s="21">
        <f t="shared" si="1"/>
        <v>101.12816851124597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-9263.8</v>
      </c>
      <c r="E69" s="21"/>
      <c r="F69" s="21"/>
    </row>
    <row r="70" spans="1:6" ht="15">
      <c r="A70" s="25" t="s">
        <v>20</v>
      </c>
      <c r="B70" s="9">
        <f>B59+B60</f>
        <v>2049538.4</v>
      </c>
      <c r="C70" s="9"/>
      <c r="D70" s="9">
        <f>D59+D60</f>
        <v>1707097.2999999998</v>
      </c>
      <c r="E70" s="10"/>
      <c r="F70" s="10">
        <f>D70/B70*100</f>
        <v>83.29179389856759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74238.5</v>
      </c>
      <c r="C72" s="17"/>
      <c r="D72" s="17">
        <v>67241.6</v>
      </c>
      <c r="E72" s="18"/>
      <c r="F72" s="18">
        <f>(D72/B72)*100</f>
        <v>90.57510590865925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10181.3</v>
      </c>
      <c r="E74" s="18"/>
      <c r="F74" s="18">
        <f aca="true" t="shared" si="2" ref="F74:F84">(D74/B74)*100</f>
        <v>86.35611837250528</v>
      </c>
    </row>
    <row r="75" spans="1:6" ht="13.5">
      <c r="A75" s="26" t="s">
        <v>31</v>
      </c>
      <c r="B75" s="17">
        <v>155530.2</v>
      </c>
      <c r="C75" s="17"/>
      <c r="D75" s="17">
        <v>138116.7</v>
      </c>
      <c r="E75" s="18"/>
      <c r="F75" s="18">
        <f t="shared" si="2"/>
        <v>88.80378215934913</v>
      </c>
    </row>
    <row r="76" spans="1:6" ht="13.5">
      <c r="A76" s="26" t="s">
        <v>39</v>
      </c>
      <c r="B76" s="17">
        <v>176683.2</v>
      </c>
      <c r="C76" s="17"/>
      <c r="D76" s="17">
        <v>120711.3</v>
      </c>
      <c r="E76" s="18"/>
      <c r="F76" s="18">
        <f t="shared" si="2"/>
        <v>68.32075715178352</v>
      </c>
    </row>
    <row r="77" spans="1:6" ht="13.5">
      <c r="A77" s="26" t="s">
        <v>22</v>
      </c>
      <c r="B77" s="17">
        <v>1019416.7</v>
      </c>
      <c r="C77" s="17"/>
      <c r="D77" s="17">
        <v>802894.9</v>
      </c>
      <c r="E77" s="18"/>
      <c r="F77" s="18">
        <f t="shared" si="2"/>
        <v>78.76022631373412</v>
      </c>
    </row>
    <row r="78" spans="1:6" ht="13.5">
      <c r="A78" s="26" t="s">
        <v>38</v>
      </c>
      <c r="B78" s="17">
        <v>90538.2</v>
      </c>
      <c r="C78" s="17"/>
      <c r="D78" s="17">
        <v>82111.3</v>
      </c>
      <c r="E78" s="18"/>
      <c r="F78" s="18">
        <f t="shared" si="2"/>
        <v>90.69243700449093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486499.7</v>
      </c>
      <c r="C81" s="17"/>
      <c r="D81" s="17">
        <v>414400.8</v>
      </c>
      <c r="E81" s="18"/>
      <c r="F81" s="18">
        <f t="shared" si="2"/>
        <v>85.18007308123725</v>
      </c>
    </row>
    <row r="82" spans="1:6" ht="13.5">
      <c r="A82" s="26" t="s">
        <v>46</v>
      </c>
      <c r="B82" s="17">
        <v>33943.9</v>
      </c>
      <c r="C82" s="17"/>
      <c r="D82" s="17">
        <v>30141.5</v>
      </c>
      <c r="E82" s="18"/>
      <c r="F82" s="18">
        <f t="shared" si="2"/>
        <v>88.7979872672262</v>
      </c>
    </row>
    <row r="83" spans="1:6" ht="13.5">
      <c r="A83" s="26" t="s">
        <v>47</v>
      </c>
      <c r="B83" s="17">
        <v>9773.4</v>
      </c>
      <c r="C83" s="17"/>
      <c r="D83" s="17">
        <v>9009.4</v>
      </c>
      <c r="E83" s="18"/>
      <c r="F83" s="18">
        <f t="shared" si="2"/>
        <v>92.18286369124358</v>
      </c>
    </row>
    <row r="84" spans="1:6" ht="13.5">
      <c r="A84" s="26" t="s">
        <v>48</v>
      </c>
      <c r="B84" s="17">
        <v>26</v>
      </c>
      <c r="C84" s="17"/>
      <c r="D84" s="17">
        <v>21.3</v>
      </c>
      <c r="E84" s="18"/>
      <c r="F84" s="18">
        <f t="shared" si="2"/>
        <v>81.92307692307692</v>
      </c>
    </row>
    <row r="85" spans="1:7" ht="15">
      <c r="A85" s="25" t="s">
        <v>24</v>
      </c>
      <c r="B85" s="9">
        <f>SUM(B72:B84)</f>
        <v>2058693.5999999996</v>
      </c>
      <c r="C85" s="9">
        <f>SUM(C72:C84)</f>
        <v>0</v>
      </c>
      <c r="D85" s="9">
        <f>SUM(D72:D84)</f>
        <v>1674919.6</v>
      </c>
      <c r="E85" s="10">
        <f>SUM(E72:E84)</f>
        <v>0</v>
      </c>
      <c r="F85" s="10">
        <f>D85/B85*100</f>
        <v>81.3583721249243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-32177.69999999972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-9174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-9174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-9174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-23003.69999999972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78">
      <selection activeCell="I100" sqref="I100"/>
    </sheetView>
  </sheetViews>
  <sheetFormatPr defaultColWidth="9.00390625" defaultRowHeight="12.75"/>
  <cols>
    <col min="1" max="1" width="39.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8.875" style="22" customWidth="1"/>
    <col min="8" max="16384" width="8.875" style="22" customWidth="1"/>
  </cols>
  <sheetData>
    <row r="1" spans="1:6" ht="39" customHeight="1" thickBot="1">
      <c r="A1" s="90" t="s">
        <v>154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100" t="s">
        <v>145</v>
      </c>
      <c r="C2" s="1"/>
      <c r="D2" s="94" t="s">
        <v>148</v>
      </c>
      <c r="E2" s="2"/>
      <c r="F2" s="97" t="s">
        <v>0</v>
      </c>
    </row>
    <row r="3" spans="1:6" ht="12.75" customHeight="1">
      <c r="A3" s="88"/>
      <c r="B3" s="101"/>
      <c r="C3" s="3"/>
      <c r="D3" s="95"/>
      <c r="E3" s="4"/>
      <c r="F3" s="98"/>
    </row>
    <row r="4" spans="1:6" ht="12.75">
      <c r="A4" s="88"/>
      <c r="B4" s="101"/>
      <c r="C4" s="3"/>
      <c r="D4" s="95"/>
      <c r="E4" s="4"/>
      <c r="F4" s="98"/>
    </row>
    <row r="5" spans="1:6" ht="26.25" customHeight="1">
      <c r="A5" s="89"/>
      <c r="B5" s="102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B9+B10+B11+B12</f>
        <v>245780</v>
      </c>
      <c r="C7" s="9"/>
      <c r="D7" s="9">
        <f>D9+D10+D11+D12+D13</f>
        <v>22235</v>
      </c>
      <c r="E7" s="10"/>
      <c r="F7" s="11">
        <f aca="true" t="shared" si="0" ref="F7:F12">(D7/B7)*100</f>
        <v>9.046708438440882</v>
      </c>
    </row>
    <row r="8" spans="1:6" ht="15.75">
      <c r="A8" s="64" t="s">
        <v>122</v>
      </c>
      <c r="B8" s="61">
        <f>B9+B10+B11+B12+B13</f>
        <v>245780</v>
      </c>
      <c r="C8" s="61">
        <f>C9+C10+C11+C12+C13</f>
        <v>0</v>
      </c>
      <c r="D8" s="61">
        <f>D9+D10+D11+D12+D13</f>
        <v>22235</v>
      </c>
      <c r="E8" s="65"/>
      <c r="F8" s="11">
        <f t="shared" si="0"/>
        <v>9.046708438440882</v>
      </c>
    </row>
    <row r="9" spans="1:6" ht="72.75" customHeight="1">
      <c r="A9" s="26" t="s">
        <v>50</v>
      </c>
      <c r="B9" s="12">
        <v>243760</v>
      </c>
      <c r="C9" s="12"/>
      <c r="D9" s="12">
        <v>22205.7</v>
      </c>
      <c r="E9" s="13"/>
      <c r="F9" s="13">
        <f t="shared" si="0"/>
        <v>9.109657039711191</v>
      </c>
    </row>
    <row r="10" spans="1:6" ht="95.25" customHeight="1">
      <c r="A10" s="26" t="s">
        <v>40</v>
      </c>
      <c r="B10" s="12">
        <v>10</v>
      </c>
      <c r="C10" s="12"/>
      <c r="D10" s="12">
        <v>0</v>
      </c>
      <c r="E10" s="13"/>
      <c r="F10" s="13">
        <v>0</v>
      </c>
    </row>
    <row r="11" spans="1:6" ht="39" customHeight="1">
      <c r="A11" s="26" t="s">
        <v>41</v>
      </c>
      <c r="B11" s="12">
        <v>2000</v>
      </c>
      <c r="C11" s="12"/>
      <c r="D11" s="12">
        <v>29.3</v>
      </c>
      <c r="E11" s="13"/>
      <c r="F11" s="13">
        <f t="shared" si="0"/>
        <v>1.465</v>
      </c>
    </row>
    <row r="12" spans="1:6" ht="84">
      <c r="A12" s="26" t="s">
        <v>123</v>
      </c>
      <c r="B12" s="12">
        <v>10</v>
      </c>
      <c r="C12" s="12"/>
      <c r="D12" s="12">
        <v>0</v>
      </c>
      <c r="E12" s="13"/>
      <c r="F12" s="13">
        <f t="shared" si="0"/>
        <v>0</v>
      </c>
    </row>
    <row r="13" spans="1:6" ht="41.25" customHeight="1" hidden="1">
      <c r="A13" s="26" t="s">
        <v>124</v>
      </c>
      <c r="B13" s="12"/>
      <c r="C13" s="12"/>
      <c r="D13" s="12">
        <v>0</v>
      </c>
      <c r="E13" s="13"/>
      <c r="F13" s="13"/>
    </row>
    <row r="14" spans="1:6" ht="23.25">
      <c r="A14" s="25" t="s">
        <v>1</v>
      </c>
      <c r="B14" s="14">
        <f>B16+B17+B18+B19</f>
        <v>11357</v>
      </c>
      <c r="C14" s="14"/>
      <c r="D14" s="14">
        <f>D16+D17+D18+D19</f>
        <v>870</v>
      </c>
      <c r="E14" s="15"/>
      <c r="F14" s="15">
        <f aca="true" t="shared" si="1" ref="F14:F20">(D14/B14)*100</f>
        <v>7.6604737166505235</v>
      </c>
    </row>
    <row r="15" spans="1:6" ht="36">
      <c r="A15" s="64" t="s">
        <v>125</v>
      </c>
      <c r="B15" s="62">
        <f>B16+B17+B18+B19</f>
        <v>11357</v>
      </c>
      <c r="C15" s="62">
        <f>C16+C17+C18+C19</f>
        <v>0</v>
      </c>
      <c r="D15" s="62">
        <f>D16+D17+D18+D19</f>
        <v>870</v>
      </c>
      <c r="E15" s="15"/>
      <c r="F15" s="15">
        <f t="shared" si="1"/>
        <v>7.6604737166505235</v>
      </c>
    </row>
    <row r="16" spans="1:6" ht="60">
      <c r="A16" s="26" t="s">
        <v>2</v>
      </c>
      <c r="B16" s="12">
        <v>5214</v>
      </c>
      <c r="C16" s="12"/>
      <c r="D16" s="12">
        <v>399.6</v>
      </c>
      <c r="E16" s="13"/>
      <c r="F16" s="13">
        <f t="shared" si="1"/>
        <v>7.663981588032222</v>
      </c>
    </row>
    <row r="17" spans="1:6" ht="74.25" customHeight="1">
      <c r="A17" s="26" t="s">
        <v>3</v>
      </c>
      <c r="B17" s="12">
        <v>30</v>
      </c>
      <c r="C17" s="12"/>
      <c r="D17" s="12">
        <v>2.4</v>
      </c>
      <c r="E17" s="13"/>
      <c r="F17" s="13">
        <f t="shared" si="1"/>
        <v>8</v>
      </c>
    </row>
    <row r="18" spans="1:6" ht="60">
      <c r="A18" s="26" t="s">
        <v>57</v>
      </c>
      <c r="B18" s="12">
        <v>6860</v>
      </c>
      <c r="C18" s="12"/>
      <c r="D18" s="12">
        <v>536.1</v>
      </c>
      <c r="E18" s="13"/>
      <c r="F18" s="13">
        <f t="shared" si="1"/>
        <v>7.814868804664724</v>
      </c>
    </row>
    <row r="19" spans="1:6" ht="60">
      <c r="A19" s="26" t="s">
        <v>4</v>
      </c>
      <c r="B19" s="12">
        <v>-747</v>
      </c>
      <c r="C19" s="12"/>
      <c r="D19" s="12">
        <v>-68.1</v>
      </c>
      <c r="E19" s="13"/>
      <c r="F19" s="13">
        <f t="shared" si="1"/>
        <v>9.116465863453813</v>
      </c>
    </row>
    <row r="20" spans="1:6" ht="15">
      <c r="A20" s="25" t="s">
        <v>16</v>
      </c>
      <c r="B20" s="9">
        <f>B22+B23+B24+B21</f>
        <v>24641</v>
      </c>
      <c r="C20" s="9"/>
      <c r="D20" s="9">
        <f>D22+D23+D24+D21</f>
        <v>3926.1</v>
      </c>
      <c r="E20" s="10"/>
      <c r="F20" s="11">
        <f t="shared" si="1"/>
        <v>15.933200762956048</v>
      </c>
    </row>
    <row r="21" spans="1:6" ht="24">
      <c r="A21" s="26" t="s">
        <v>126</v>
      </c>
      <c r="B21" s="12">
        <v>19350</v>
      </c>
      <c r="C21" s="12"/>
      <c r="D21" s="12">
        <v>534.9</v>
      </c>
      <c r="E21" s="10"/>
      <c r="F21" s="18">
        <f>D21/B21*100</f>
        <v>2.764341085271318</v>
      </c>
    </row>
    <row r="22" spans="1:6" ht="24">
      <c r="A22" s="26" t="s">
        <v>26</v>
      </c>
      <c r="B22" s="12">
        <v>4750</v>
      </c>
      <c r="C22" s="12"/>
      <c r="D22" s="12">
        <v>3259.7</v>
      </c>
      <c r="E22" s="13"/>
      <c r="F22" s="13">
        <f>(D22/B22)*100</f>
        <v>68.62526315789474</v>
      </c>
    </row>
    <row r="23" spans="1:6" ht="12.75">
      <c r="A23" s="26" t="s">
        <v>155</v>
      </c>
      <c r="B23" s="12">
        <v>10</v>
      </c>
      <c r="C23" s="12"/>
      <c r="D23" s="12">
        <v>0</v>
      </c>
      <c r="E23" s="13"/>
      <c r="F23" s="13">
        <v>0</v>
      </c>
    </row>
    <row r="24" spans="1:6" ht="25.5" customHeight="1">
      <c r="A24" s="26" t="s">
        <v>60</v>
      </c>
      <c r="B24" s="12">
        <v>531</v>
      </c>
      <c r="C24" s="12"/>
      <c r="D24" s="12">
        <v>131.5</v>
      </c>
      <c r="E24" s="13"/>
      <c r="F24" s="13">
        <f>(D24/B24)*100</f>
        <v>24.764595103578156</v>
      </c>
    </row>
    <row r="25" spans="1:6" ht="15">
      <c r="A25" s="25" t="s">
        <v>17</v>
      </c>
      <c r="B25" s="9">
        <f>B26+B28+B27</f>
        <v>24965</v>
      </c>
      <c r="C25" s="9"/>
      <c r="D25" s="9">
        <f>D26+D28+D27</f>
        <v>468.5</v>
      </c>
      <c r="E25" s="10"/>
      <c r="F25" s="10">
        <f>(D25/B25)*100</f>
        <v>1.8766272781894653</v>
      </c>
    </row>
    <row r="26" spans="1:6" ht="15" customHeight="1">
      <c r="A26" s="26" t="s">
        <v>61</v>
      </c>
      <c r="B26" s="12">
        <v>5090</v>
      </c>
      <c r="C26" s="12"/>
      <c r="D26" s="12">
        <v>110.2</v>
      </c>
      <c r="E26" s="13"/>
      <c r="F26" s="13">
        <f>(D26/B26)*100</f>
        <v>2.165029469548134</v>
      </c>
    </row>
    <row r="27" spans="1:6" ht="12.75">
      <c r="A27" s="26" t="s">
        <v>5</v>
      </c>
      <c r="B27" s="12">
        <v>1480</v>
      </c>
      <c r="C27" s="12"/>
      <c r="D27" s="12">
        <v>39.2</v>
      </c>
      <c r="E27" s="13"/>
      <c r="F27" s="13">
        <f>(D27/B27)*100</f>
        <v>2.648648648648649</v>
      </c>
    </row>
    <row r="28" spans="1:6" ht="13.5" customHeight="1">
      <c r="A28" s="27" t="s">
        <v>18</v>
      </c>
      <c r="B28" s="12">
        <v>18395</v>
      </c>
      <c r="C28" s="12"/>
      <c r="D28" s="12">
        <v>319.1</v>
      </c>
      <c r="E28" s="13"/>
      <c r="F28" s="13">
        <f>(D28/B28)*100</f>
        <v>1.734710519162816</v>
      </c>
    </row>
    <row r="29" spans="1:6" ht="15">
      <c r="A29" s="25" t="s">
        <v>19</v>
      </c>
      <c r="B29" s="9">
        <f>B30+B32+B31</f>
        <v>8100</v>
      </c>
      <c r="C29" s="9">
        <f>C30+C32</f>
        <v>0</v>
      </c>
      <c r="D29" s="9">
        <f>D30+D32+D31</f>
        <v>523.2</v>
      </c>
      <c r="E29" s="10">
        <f>E30+E32</f>
        <v>0</v>
      </c>
      <c r="F29" s="10">
        <f>F30</f>
        <v>6.459259259259261</v>
      </c>
    </row>
    <row r="30" spans="1:6" ht="27" customHeight="1">
      <c r="A30" s="28" t="s">
        <v>62</v>
      </c>
      <c r="B30" s="12">
        <v>8100</v>
      </c>
      <c r="C30" s="12"/>
      <c r="D30" s="12">
        <v>523.2</v>
      </c>
      <c r="E30" s="13"/>
      <c r="F30" s="13">
        <f>(D30/B30)*100</f>
        <v>6.459259259259261</v>
      </c>
    </row>
    <row r="31" spans="1:6" ht="64.5" customHeight="1" hidden="1">
      <c r="A31" s="26" t="s">
        <v>98</v>
      </c>
      <c r="B31" s="12">
        <v>0</v>
      </c>
      <c r="C31" s="12"/>
      <c r="D31" s="12">
        <v>0</v>
      </c>
      <c r="E31" s="13"/>
      <c r="F31" s="13" t="e">
        <f>(D31/B31)*100</f>
        <v>#DIV/0!</v>
      </c>
    </row>
    <row r="32" spans="1:6" ht="64.5" customHeight="1" hidden="1">
      <c r="A32" s="28" t="s">
        <v>85</v>
      </c>
      <c r="B32" s="12">
        <v>0</v>
      </c>
      <c r="C32" s="12"/>
      <c r="D32" s="12">
        <v>0</v>
      </c>
      <c r="E32" s="13"/>
      <c r="F32" s="13" t="e">
        <f>(D32/B32)*100</f>
        <v>#DIV/0!</v>
      </c>
    </row>
    <row r="33" spans="1:6" ht="24" customHeight="1" hidden="1">
      <c r="A33" s="28" t="s">
        <v>127</v>
      </c>
      <c r="B33" s="14">
        <f>B34</f>
        <v>0</v>
      </c>
      <c r="C33" s="14"/>
      <c r="D33" s="14">
        <f>D34</f>
        <v>0</v>
      </c>
      <c r="E33" s="15"/>
      <c r="F33" s="13">
        <v>0</v>
      </c>
    </row>
    <row r="34" spans="1:6" ht="30" customHeight="1" hidden="1">
      <c r="A34" s="27" t="s">
        <v>128</v>
      </c>
      <c r="B34" s="12">
        <v>0</v>
      </c>
      <c r="C34" s="12"/>
      <c r="D34" s="12">
        <v>0</v>
      </c>
      <c r="E34" s="13"/>
      <c r="F34" s="13">
        <v>0</v>
      </c>
    </row>
    <row r="35" spans="1:6" ht="35.25">
      <c r="A35" s="25" t="s">
        <v>27</v>
      </c>
      <c r="B35" s="9">
        <f>B36+B37+B38</f>
        <v>25333</v>
      </c>
      <c r="C35" s="9"/>
      <c r="D35" s="9">
        <f>D36+D37+D38</f>
        <v>2076.3</v>
      </c>
      <c r="E35" s="10"/>
      <c r="F35" s="10">
        <f>(D35/B35)*100</f>
        <v>8.196028895117042</v>
      </c>
    </row>
    <row r="36" spans="1:6" ht="69.75" customHeight="1">
      <c r="A36" s="26" t="s">
        <v>43</v>
      </c>
      <c r="B36" s="12">
        <v>23678</v>
      </c>
      <c r="C36" s="12"/>
      <c r="D36" s="12">
        <v>1920</v>
      </c>
      <c r="E36" s="13"/>
      <c r="F36" s="13">
        <f>(D36/B36)*100</f>
        <v>8.108792972379424</v>
      </c>
    </row>
    <row r="37" spans="1:6" ht="24.75" customHeight="1" hidden="1">
      <c r="A37" s="27" t="s">
        <v>64</v>
      </c>
      <c r="B37" s="12">
        <v>0</v>
      </c>
      <c r="C37" s="12"/>
      <c r="D37" s="12">
        <v>0</v>
      </c>
      <c r="E37" s="13"/>
      <c r="F37" s="13">
        <v>0</v>
      </c>
    </row>
    <row r="38" spans="1:6" ht="69" customHeight="1">
      <c r="A38" s="26" t="s">
        <v>65</v>
      </c>
      <c r="B38" s="12">
        <v>1655</v>
      </c>
      <c r="C38" s="12"/>
      <c r="D38" s="12">
        <v>156.3</v>
      </c>
      <c r="E38" s="13"/>
      <c r="F38" s="13">
        <f>D38/B38*100</f>
        <v>9.444108761329307</v>
      </c>
    </row>
    <row r="39" spans="1:6" ht="24">
      <c r="A39" s="25" t="s">
        <v>28</v>
      </c>
      <c r="B39" s="9">
        <f>B40</f>
        <v>2229</v>
      </c>
      <c r="C39" s="9"/>
      <c r="D39" s="9">
        <f>D40</f>
        <v>-5.8</v>
      </c>
      <c r="E39" s="10"/>
      <c r="F39" s="10">
        <f>(D39/B39)*100</f>
        <v>-0.2602063705697622</v>
      </c>
    </row>
    <row r="40" spans="1:6" ht="21.75" customHeight="1">
      <c r="A40" s="26" t="s">
        <v>49</v>
      </c>
      <c r="B40" s="12">
        <v>2229</v>
      </c>
      <c r="C40" s="12"/>
      <c r="D40" s="12">
        <v>-5.8</v>
      </c>
      <c r="E40" s="13"/>
      <c r="F40" s="13">
        <f>(D40/B40)*100</f>
        <v>-0.2602063705697622</v>
      </c>
    </row>
    <row r="41" spans="1:6" ht="28.5" customHeight="1">
      <c r="A41" s="25" t="s">
        <v>129</v>
      </c>
      <c r="B41" s="9">
        <f>B42+B43</f>
        <v>1100</v>
      </c>
      <c r="C41" s="9"/>
      <c r="D41" s="9">
        <f>D42+D43</f>
        <v>831.8</v>
      </c>
      <c r="E41" s="10"/>
      <c r="F41" s="10">
        <f>D41/B41*100</f>
        <v>75.61818181818182</v>
      </c>
    </row>
    <row r="42" spans="1:6" ht="18" customHeight="1">
      <c r="A42" s="27" t="s">
        <v>66</v>
      </c>
      <c r="B42" s="17">
        <v>15</v>
      </c>
      <c r="C42" s="17"/>
      <c r="D42" s="17">
        <v>1</v>
      </c>
      <c r="E42" s="18"/>
      <c r="F42" s="18">
        <f>D42/B42*100</f>
        <v>6.666666666666667</v>
      </c>
    </row>
    <row r="43" spans="1:6" ht="15" customHeight="1">
      <c r="A43" s="26" t="s">
        <v>67</v>
      </c>
      <c r="B43" s="17">
        <v>1085</v>
      </c>
      <c r="C43" s="17"/>
      <c r="D43" s="17">
        <v>830.8</v>
      </c>
      <c r="E43" s="18"/>
      <c r="F43" s="18">
        <f>D43/B43*100</f>
        <v>76.57142857142857</v>
      </c>
    </row>
    <row r="44" spans="1:6" ht="24">
      <c r="A44" s="25" t="s">
        <v>35</v>
      </c>
      <c r="B44" s="9">
        <f>B45+B46+B47</f>
        <v>636</v>
      </c>
      <c r="C44" s="9"/>
      <c r="D44" s="9">
        <f>D45+D46+D47</f>
        <v>101.7</v>
      </c>
      <c r="E44" s="10"/>
      <c r="F44" s="10">
        <f>(D44/B44)*100</f>
        <v>15.990566037735848</v>
      </c>
    </row>
    <row r="45" spans="1:6" ht="15" customHeight="1">
      <c r="A45" s="26" t="s">
        <v>68</v>
      </c>
      <c r="B45" s="17">
        <v>56</v>
      </c>
      <c r="C45" s="17"/>
      <c r="D45" s="17">
        <v>4.8</v>
      </c>
      <c r="E45" s="18"/>
      <c r="F45" s="18">
        <f>D45/B45*100</f>
        <v>8.571428571428571</v>
      </c>
    </row>
    <row r="46" spans="1:6" ht="74.25" customHeight="1">
      <c r="A46" s="30" t="s">
        <v>69</v>
      </c>
      <c r="B46" s="17">
        <v>0</v>
      </c>
      <c r="C46" s="17"/>
      <c r="D46" s="17">
        <v>65.7</v>
      </c>
      <c r="E46" s="18"/>
      <c r="F46" s="18" t="e">
        <f>D46/B46*100</f>
        <v>#DIV/0!</v>
      </c>
    </row>
    <row r="47" spans="1:6" ht="30" customHeight="1">
      <c r="A47" s="26" t="s">
        <v>70</v>
      </c>
      <c r="B47" s="17">
        <v>580</v>
      </c>
      <c r="C47" s="17"/>
      <c r="D47" s="17">
        <v>31.2</v>
      </c>
      <c r="E47" s="18"/>
      <c r="F47" s="18">
        <f>D47/B47*100</f>
        <v>5.379310344827586</v>
      </c>
    </row>
    <row r="48" spans="1:6" ht="15">
      <c r="A48" s="25" t="s">
        <v>130</v>
      </c>
      <c r="B48" s="9">
        <f>B49+B61+B62+B63</f>
        <v>313</v>
      </c>
      <c r="C48" s="9">
        <f>C49+C61+C62</f>
        <v>0</v>
      </c>
      <c r="D48" s="9">
        <f>D49+D61+D62+D63</f>
        <v>37</v>
      </c>
      <c r="E48" s="10"/>
      <c r="F48" s="10">
        <f>(D48/B48)*100</f>
        <v>11.821086261980831</v>
      </c>
    </row>
    <row r="49" spans="1:6" ht="38.25" customHeight="1">
      <c r="A49" s="64" t="s">
        <v>131</v>
      </c>
      <c r="B49" s="61">
        <f>B50+B51+B52+B54+B55+B56+B57+B58+B59+B60</f>
        <v>213</v>
      </c>
      <c r="C49" s="61">
        <f>C50+C51+C52+C54+C56++C59+C60</f>
        <v>0</v>
      </c>
      <c r="D49" s="61">
        <f>D50+D51+D52+D54+D56++D59+D60+D55+D57+D58+D53</f>
        <v>25.8</v>
      </c>
      <c r="E49" s="64">
        <v>51</v>
      </c>
      <c r="F49" s="10">
        <f>(D49/B49)*100</f>
        <v>12.112676056338028</v>
      </c>
    </row>
    <row r="50" spans="1:6" ht="47.25" customHeight="1">
      <c r="A50" s="26" t="s">
        <v>132</v>
      </c>
      <c r="B50" s="17">
        <v>9</v>
      </c>
      <c r="C50" s="17"/>
      <c r="D50" s="17">
        <v>0.3</v>
      </c>
      <c r="E50" s="19">
        <v>22</v>
      </c>
      <c r="F50" s="18">
        <v>0</v>
      </c>
    </row>
    <row r="51" spans="1:6" ht="58.5" customHeight="1">
      <c r="A51" s="26" t="s">
        <v>133</v>
      </c>
      <c r="B51" s="17">
        <v>36</v>
      </c>
      <c r="C51" s="17"/>
      <c r="D51" s="17">
        <v>0</v>
      </c>
      <c r="E51" s="19">
        <v>71</v>
      </c>
      <c r="F51" s="18">
        <f>(D51/B51)*100</f>
        <v>0</v>
      </c>
    </row>
    <row r="52" spans="1:6" ht="47.25" customHeight="1">
      <c r="A52" s="26" t="s">
        <v>134</v>
      </c>
      <c r="B52" s="17">
        <v>8</v>
      </c>
      <c r="C52" s="17"/>
      <c r="D52" s="17">
        <v>0</v>
      </c>
      <c r="E52" s="19">
        <v>0</v>
      </c>
      <c r="F52" s="18">
        <v>0</v>
      </c>
    </row>
    <row r="53" spans="1:6" ht="82.5" customHeight="1">
      <c r="A53" s="26" t="s">
        <v>152</v>
      </c>
      <c r="B53" s="17">
        <v>0</v>
      </c>
      <c r="C53" s="17"/>
      <c r="D53" s="17">
        <v>15</v>
      </c>
      <c r="E53" s="19"/>
      <c r="F53" s="18"/>
    </row>
    <row r="54" spans="1:6" ht="74.25" customHeight="1">
      <c r="A54" s="26" t="s">
        <v>150</v>
      </c>
      <c r="B54" s="17">
        <v>3</v>
      </c>
      <c r="C54" s="17"/>
      <c r="D54" s="17">
        <v>0</v>
      </c>
      <c r="E54" s="19">
        <v>121.2</v>
      </c>
      <c r="F54" s="18">
        <f>D54/B54*100</f>
        <v>0</v>
      </c>
    </row>
    <row r="55" spans="1:6" ht="117" customHeight="1">
      <c r="A55" s="26" t="s">
        <v>142</v>
      </c>
      <c r="B55" s="17">
        <v>8</v>
      </c>
      <c r="C55" s="17"/>
      <c r="D55" s="17">
        <v>0</v>
      </c>
      <c r="E55" s="19"/>
      <c r="F55" s="18">
        <f>D55/B55*100</f>
        <v>0</v>
      </c>
    </row>
    <row r="56" spans="1:6" ht="123" customHeight="1">
      <c r="A56" s="26" t="s">
        <v>146</v>
      </c>
      <c r="B56" s="17">
        <v>27</v>
      </c>
      <c r="C56" s="17"/>
      <c r="D56" s="17">
        <v>2</v>
      </c>
      <c r="E56" s="19">
        <v>887.3</v>
      </c>
      <c r="F56" s="18">
        <f>D56/B56*100</f>
        <v>7.4074074074074066</v>
      </c>
    </row>
    <row r="57" spans="1:6" ht="84" customHeight="1">
      <c r="A57" s="26" t="s">
        <v>143</v>
      </c>
      <c r="B57" s="17">
        <v>4</v>
      </c>
      <c r="C57" s="17"/>
      <c r="D57" s="17">
        <v>0</v>
      </c>
      <c r="E57" s="19"/>
      <c r="F57" s="18">
        <f>D57/B57*100</f>
        <v>0</v>
      </c>
    </row>
    <row r="58" spans="1:6" ht="84" customHeight="1">
      <c r="A58" s="26" t="s">
        <v>144</v>
      </c>
      <c r="B58" s="17">
        <v>26</v>
      </c>
      <c r="C58" s="17"/>
      <c r="D58" s="17">
        <v>0.3</v>
      </c>
      <c r="E58" s="19"/>
      <c r="F58" s="18">
        <f>D58/B58*100</f>
        <v>1.1538461538461537</v>
      </c>
    </row>
    <row r="59" spans="1:6" ht="51" customHeight="1" hidden="1">
      <c r="A59" s="26" t="s">
        <v>135</v>
      </c>
      <c r="B59" s="17">
        <v>0</v>
      </c>
      <c r="C59" s="17"/>
      <c r="D59" s="17">
        <v>0</v>
      </c>
      <c r="E59" s="19">
        <v>347.5</v>
      </c>
      <c r="F59" s="18" t="e">
        <f aca="true" t="shared" si="2" ref="F59:F67">D59/B59*100</f>
        <v>#DIV/0!</v>
      </c>
    </row>
    <row r="60" spans="1:6" ht="60.75" customHeight="1">
      <c r="A60" s="27" t="s">
        <v>136</v>
      </c>
      <c r="B60" s="17">
        <v>92</v>
      </c>
      <c r="C60" s="17"/>
      <c r="D60" s="17">
        <v>8.2</v>
      </c>
      <c r="E60" s="19">
        <v>87.6</v>
      </c>
      <c r="F60" s="18">
        <f t="shared" si="2"/>
        <v>8.91304347826087</v>
      </c>
    </row>
    <row r="61" spans="1:6" ht="35.25" customHeight="1">
      <c r="A61" s="26" t="s">
        <v>137</v>
      </c>
      <c r="B61" s="17">
        <v>100</v>
      </c>
      <c r="C61" s="17"/>
      <c r="D61" s="17">
        <v>4.2</v>
      </c>
      <c r="E61" s="19">
        <v>221.8</v>
      </c>
      <c r="F61" s="18">
        <f t="shared" si="2"/>
        <v>4.2</v>
      </c>
    </row>
    <row r="62" spans="1:6" ht="25.5" customHeight="1">
      <c r="A62" s="26" t="s">
        <v>138</v>
      </c>
      <c r="B62" s="17">
        <v>0</v>
      </c>
      <c r="C62" s="17"/>
      <c r="D62" s="17">
        <v>7</v>
      </c>
      <c r="E62" s="19">
        <v>68.4</v>
      </c>
      <c r="F62" s="18" t="e">
        <f t="shared" si="2"/>
        <v>#DIV/0!</v>
      </c>
    </row>
    <row r="63" spans="1:6" ht="94.5" customHeight="1">
      <c r="A63" s="26" t="s">
        <v>147</v>
      </c>
      <c r="B63" s="17">
        <v>0</v>
      </c>
      <c r="C63" s="17"/>
      <c r="D63" s="17">
        <v>0</v>
      </c>
      <c r="E63" s="17">
        <v>3536.16</v>
      </c>
      <c r="F63" s="18" t="e">
        <f t="shared" si="2"/>
        <v>#DIV/0!</v>
      </c>
    </row>
    <row r="64" spans="1:6" ht="18" customHeight="1">
      <c r="A64" s="25" t="s">
        <v>78</v>
      </c>
      <c r="B64" s="9">
        <v>514</v>
      </c>
      <c r="C64" s="9"/>
      <c r="D64" s="9">
        <v>416.9</v>
      </c>
      <c r="E64" s="10"/>
      <c r="F64" s="18">
        <f>D64/B64*100</f>
        <v>81.10894941634241</v>
      </c>
    </row>
    <row r="65" spans="1:6" ht="24">
      <c r="A65" s="25" t="s">
        <v>51</v>
      </c>
      <c r="B65" s="9">
        <f>B7+B14+B20+B25+B29+B35+B39+B41+B44+B48+B64+B33</f>
        <v>344968</v>
      </c>
      <c r="C65" s="9"/>
      <c r="D65" s="9">
        <f>D7+D14+D20+D25+D29+D35+D39+D41+D44+D48+D64+D33</f>
        <v>31480.7</v>
      </c>
      <c r="E65" s="10"/>
      <c r="F65" s="10">
        <f t="shared" si="2"/>
        <v>9.125687020245357</v>
      </c>
    </row>
    <row r="66" spans="1:6" ht="15">
      <c r="A66" s="25" t="s">
        <v>32</v>
      </c>
      <c r="B66" s="9">
        <f>B67+B74+B75</f>
        <v>1205432.9000000001</v>
      </c>
      <c r="C66" s="9">
        <f>C67+C74+C75</f>
        <v>0</v>
      </c>
      <c r="D66" s="9">
        <f>D67+D74+D75</f>
        <v>76997.5</v>
      </c>
      <c r="E66" s="10"/>
      <c r="F66" s="10">
        <f t="shared" si="2"/>
        <v>6.38753928153114</v>
      </c>
    </row>
    <row r="67" spans="1:6" ht="24.75" customHeight="1">
      <c r="A67" s="31" t="s">
        <v>79</v>
      </c>
      <c r="B67" s="9">
        <f>B68+B71+B72+B73</f>
        <v>1204767.9000000001</v>
      </c>
      <c r="C67" s="9">
        <f>C68+C71+C72+C73</f>
        <v>0</v>
      </c>
      <c r="D67" s="9">
        <f>D68+D71+D72+D73</f>
        <v>77839.7</v>
      </c>
      <c r="E67" s="10"/>
      <c r="F67" s="10">
        <f t="shared" si="2"/>
        <v>6.460970615169942</v>
      </c>
    </row>
    <row r="68" spans="1:6" ht="24.75" customHeight="1">
      <c r="A68" s="26" t="s">
        <v>80</v>
      </c>
      <c r="B68" s="9">
        <v>224350</v>
      </c>
      <c r="C68" s="9">
        <f>C69+C70</f>
        <v>0</v>
      </c>
      <c r="D68" s="9">
        <f>D69+D70</f>
        <v>18695.8</v>
      </c>
      <c r="E68" s="20">
        <f>E69</f>
        <v>0</v>
      </c>
      <c r="F68" s="20">
        <f>F69</f>
        <v>8.333318475596165</v>
      </c>
    </row>
    <row r="69" spans="1:6" ht="24.75" customHeight="1">
      <c r="A69" s="26" t="s">
        <v>86</v>
      </c>
      <c r="B69" s="16">
        <v>224350</v>
      </c>
      <c r="C69" s="16"/>
      <c r="D69" s="16">
        <v>18695.8</v>
      </c>
      <c r="E69" s="21"/>
      <c r="F69" s="21">
        <f aca="true" t="shared" si="3" ref="F69:F74">D69/B69*100</f>
        <v>8.333318475596165</v>
      </c>
    </row>
    <row r="70" spans="1:6" ht="24.75" customHeight="1" hidden="1">
      <c r="A70" s="26" t="s">
        <v>151</v>
      </c>
      <c r="B70" s="66">
        <v>0</v>
      </c>
      <c r="C70" s="66"/>
      <c r="D70" s="66">
        <v>0</v>
      </c>
      <c r="E70" s="63"/>
      <c r="F70" s="21" t="e">
        <f t="shared" si="3"/>
        <v>#DIV/0!</v>
      </c>
    </row>
    <row r="71" spans="1:6" ht="28.5" customHeight="1">
      <c r="A71" s="26" t="s">
        <v>53</v>
      </c>
      <c r="B71" s="16">
        <v>158810</v>
      </c>
      <c r="C71" s="16"/>
      <c r="D71" s="16">
        <v>26515.9</v>
      </c>
      <c r="E71" s="21"/>
      <c r="F71" s="21">
        <f t="shared" si="3"/>
        <v>16.696618600843777</v>
      </c>
    </row>
    <row r="72" spans="1:6" ht="21.75" customHeight="1">
      <c r="A72" s="26" t="s">
        <v>81</v>
      </c>
      <c r="B72" s="16">
        <v>735573.6</v>
      </c>
      <c r="C72" s="16"/>
      <c r="D72" s="16">
        <v>32628</v>
      </c>
      <c r="E72" s="21"/>
      <c r="F72" s="21">
        <f t="shared" si="3"/>
        <v>4.4357219998107595</v>
      </c>
    </row>
    <row r="73" spans="1:6" ht="15">
      <c r="A73" s="26" t="s">
        <v>34</v>
      </c>
      <c r="B73" s="16">
        <v>86034.3</v>
      </c>
      <c r="C73" s="16"/>
      <c r="D73" s="16">
        <v>0</v>
      </c>
      <c r="E73" s="21"/>
      <c r="F73" s="21">
        <f t="shared" si="3"/>
        <v>0</v>
      </c>
    </row>
    <row r="74" spans="1:6" ht="15">
      <c r="A74" s="26" t="s">
        <v>87</v>
      </c>
      <c r="B74" s="16">
        <v>665</v>
      </c>
      <c r="C74" s="16"/>
      <c r="D74" s="16">
        <v>15</v>
      </c>
      <c r="E74" s="21"/>
      <c r="F74" s="21">
        <f t="shared" si="3"/>
        <v>2.2556390977443606</v>
      </c>
    </row>
    <row r="75" spans="1:6" ht="35.25" customHeight="1">
      <c r="A75" s="26" t="s">
        <v>56</v>
      </c>
      <c r="B75" s="16"/>
      <c r="C75" s="16"/>
      <c r="D75" s="16">
        <v>-857.2</v>
      </c>
      <c r="E75" s="21"/>
      <c r="F75" s="21"/>
    </row>
    <row r="76" spans="1:6" ht="15">
      <c r="A76" s="25" t="s">
        <v>20</v>
      </c>
      <c r="B76" s="9">
        <f>B65+B66</f>
        <v>1550400.9000000001</v>
      </c>
      <c r="C76" s="9"/>
      <c r="D76" s="9">
        <f>D65+D66</f>
        <v>108478.2</v>
      </c>
      <c r="E76" s="10"/>
      <c r="F76" s="10">
        <f>D76/B76*100</f>
        <v>6.996783864096054</v>
      </c>
    </row>
    <row r="77" spans="1:6" ht="15">
      <c r="A77" s="25" t="s">
        <v>21</v>
      </c>
      <c r="B77" s="9"/>
      <c r="C77" s="9"/>
      <c r="D77" s="9"/>
      <c r="E77" s="10"/>
      <c r="F77" s="10"/>
    </row>
    <row r="78" spans="1:6" ht="13.5">
      <c r="A78" s="26" t="s">
        <v>29</v>
      </c>
      <c r="B78" s="17">
        <v>61895.2</v>
      </c>
      <c r="C78" s="17"/>
      <c r="D78" s="17">
        <v>6354.3</v>
      </c>
      <c r="E78" s="18"/>
      <c r="F78" s="18">
        <f>(D78/B78)*100</f>
        <v>10.266224198322327</v>
      </c>
    </row>
    <row r="79" spans="1:6" ht="13.5" hidden="1">
      <c r="A79" s="26" t="s">
        <v>33</v>
      </c>
      <c r="B79" s="17">
        <v>0</v>
      </c>
      <c r="C79" s="17"/>
      <c r="D79" s="17">
        <v>0</v>
      </c>
      <c r="E79" s="18"/>
      <c r="F79" s="18" t="e">
        <f>D79/B79*100</f>
        <v>#DIV/0!</v>
      </c>
    </row>
    <row r="80" spans="1:6" ht="24">
      <c r="A80" s="26" t="s">
        <v>30</v>
      </c>
      <c r="B80" s="17">
        <v>8865.4</v>
      </c>
      <c r="C80" s="17"/>
      <c r="D80" s="17">
        <v>935.6</v>
      </c>
      <c r="E80" s="18"/>
      <c r="F80" s="18">
        <f>(D80/B80)*100</f>
        <v>10.55338732600898</v>
      </c>
    </row>
    <row r="81" spans="1:6" ht="13.5">
      <c r="A81" s="26" t="s">
        <v>31</v>
      </c>
      <c r="B81" s="17">
        <v>73955.8</v>
      </c>
      <c r="C81" s="17"/>
      <c r="D81" s="17">
        <v>3950.4</v>
      </c>
      <c r="E81" s="18"/>
      <c r="F81" s="18">
        <f>(D81/B81)*100</f>
        <v>5.341568883035543</v>
      </c>
    </row>
    <row r="82" spans="1:6" ht="13.5">
      <c r="A82" s="26" t="s">
        <v>39</v>
      </c>
      <c r="B82" s="17">
        <v>341294.9</v>
      </c>
      <c r="C82" s="17"/>
      <c r="D82" s="17">
        <v>2819.7</v>
      </c>
      <c r="E82" s="18"/>
      <c r="F82" s="18">
        <f>(D82/B82)*100</f>
        <v>0.8261770099699701</v>
      </c>
    </row>
    <row r="83" spans="1:6" ht="13.5">
      <c r="A83" s="26" t="s">
        <v>22</v>
      </c>
      <c r="B83" s="17">
        <v>755310.4</v>
      </c>
      <c r="C83" s="17"/>
      <c r="D83" s="17">
        <v>48406.6</v>
      </c>
      <c r="E83" s="18"/>
      <c r="F83" s="18">
        <f>(D83/B83)*100</f>
        <v>6.408835360932405</v>
      </c>
    </row>
    <row r="84" spans="1:6" ht="13.5">
      <c r="A84" s="26" t="s">
        <v>139</v>
      </c>
      <c r="B84" s="17">
        <v>73844.5</v>
      </c>
      <c r="C84" s="17"/>
      <c r="D84" s="17">
        <v>6115.6</v>
      </c>
      <c r="E84" s="18"/>
      <c r="F84" s="18">
        <f>(D84/B84)*100</f>
        <v>8.28172714284747</v>
      </c>
    </row>
    <row r="85" spans="1:6" ht="13.5" hidden="1">
      <c r="A85" s="26" t="s">
        <v>37</v>
      </c>
      <c r="B85" s="17"/>
      <c r="C85" s="17"/>
      <c r="D85" s="17"/>
      <c r="E85" s="18"/>
      <c r="F85" s="18"/>
    </row>
    <row r="86" spans="1:6" ht="13.5" hidden="1">
      <c r="A86" s="26" t="s">
        <v>37</v>
      </c>
      <c r="B86" s="17">
        <v>0</v>
      </c>
      <c r="C86" s="17"/>
      <c r="D86" s="17">
        <v>0</v>
      </c>
      <c r="E86" s="18"/>
      <c r="F86" s="18"/>
    </row>
    <row r="87" spans="1:6" ht="13.5">
      <c r="A87" s="26" t="s">
        <v>23</v>
      </c>
      <c r="B87" s="17">
        <v>212392.4</v>
      </c>
      <c r="C87" s="17"/>
      <c r="D87" s="17">
        <v>10722.4</v>
      </c>
      <c r="E87" s="18"/>
      <c r="F87" s="18">
        <f>(D87/B87)*100</f>
        <v>5.048391562033292</v>
      </c>
    </row>
    <row r="88" spans="1:6" ht="13.5">
      <c r="A88" s="26" t="s">
        <v>46</v>
      </c>
      <c r="B88" s="17">
        <v>35191.7</v>
      </c>
      <c r="C88" s="17"/>
      <c r="D88" s="17">
        <v>2748.5</v>
      </c>
      <c r="E88" s="18"/>
      <c r="F88" s="18">
        <f>(D88/B88)*100</f>
        <v>7.810080217778624</v>
      </c>
    </row>
    <row r="89" spans="1:6" ht="13.5">
      <c r="A89" s="26" t="s">
        <v>47</v>
      </c>
      <c r="B89" s="17">
        <v>7833.4</v>
      </c>
      <c r="C89" s="17"/>
      <c r="D89" s="17">
        <v>758.9</v>
      </c>
      <c r="E89" s="18"/>
      <c r="F89" s="18">
        <f>(D89/B89)*100</f>
        <v>9.688002655296552</v>
      </c>
    </row>
    <row r="90" spans="1:6" ht="24">
      <c r="A90" s="26" t="s">
        <v>48</v>
      </c>
      <c r="B90" s="17">
        <v>141.6</v>
      </c>
      <c r="C90" s="17"/>
      <c r="D90" s="17">
        <v>0</v>
      </c>
      <c r="E90" s="18"/>
      <c r="F90" s="18">
        <f>(D90/B90)*100</f>
        <v>0</v>
      </c>
    </row>
    <row r="91" spans="1:6" ht="15">
      <c r="A91" s="25" t="s">
        <v>24</v>
      </c>
      <c r="B91" s="9">
        <f>SUM(B78:B90)</f>
        <v>1570725.3</v>
      </c>
      <c r="C91" s="9">
        <f>SUM(C78:C90)</f>
        <v>0</v>
      </c>
      <c r="D91" s="9">
        <f>SUM(D78:D90)</f>
        <v>82811.99999999999</v>
      </c>
      <c r="E91" s="10">
        <f>SUM(E78:E90)</f>
        <v>0</v>
      </c>
      <c r="F91" s="10">
        <f>D91/B91*100</f>
        <v>5.272214052960119</v>
      </c>
    </row>
    <row r="92" spans="1:6" ht="15">
      <c r="A92" s="50"/>
      <c r="B92" s="51"/>
      <c r="C92" s="51"/>
      <c r="D92" s="52"/>
      <c r="E92" s="53"/>
      <c r="F92" s="53"/>
    </row>
    <row r="93" spans="1:3" ht="23.25">
      <c r="A93" s="33" t="s">
        <v>7</v>
      </c>
      <c r="B93" s="34">
        <f>D91-D76</f>
        <v>-25666.20000000001</v>
      </c>
      <c r="C93" s="55"/>
    </row>
    <row r="94" spans="1:3" ht="24">
      <c r="A94" s="37" t="s">
        <v>8</v>
      </c>
      <c r="B94" s="39">
        <f>B95+B98</f>
        <v>0</v>
      </c>
      <c r="C94" s="67"/>
    </row>
    <row r="95" spans="1:3" ht="13.5">
      <c r="A95" s="33" t="s">
        <v>9</v>
      </c>
      <c r="B95" s="41">
        <v>0</v>
      </c>
      <c r="C95" s="56"/>
    </row>
    <row r="96" spans="1:3" ht="24">
      <c r="A96" s="26" t="s">
        <v>156</v>
      </c>
      <c r="B96" s="43"/>
      <c r="C96" s="57"/>
    </row>
    <row r="97" spans="1:3" ht="24">
      <c r="A97" s="26" t="s">
        <v>140</v>
      </c>
      <c r="B97" s="44"/>
      <c r="C97" s="58"/>
    </row>
    <row r="98" spans="1:3" ht="23.25">
      <c r="A98" s="33" t="s">
        <v>141</v>
      </c>
      <c r="B98" s="46">
        <f>B99+B100</f>
        <v>0</v>
      </c>
      <c r="C98" s="55"/>
    </row>
    <row r="99" spans="1:8" ht="50.25" customHeight="1">
      <c r="A99" s="26" t="s">
        <v>153</v>
      </c>
      <c r="B99" s="44">
        <v>0</v>
      </c>
      <c r="C99" s="58"/>
      <c r="H99" s="22" t="s">
        <v>100</v>
      </c>
    </row>
    <row r="100" spans="1:3" ht="36">
      <c r="A100" s="26" t="s">
        <v>149</v>
      </c>
      <c r="B100" s="44">
        <v>0</v>
      </c>
      <c r="C100" s="58"/>
    </row>
    <row r="101" spans="1:3" ht="23.25">
      <c r="A101" s="25" t="s">
        <v>82</v>
      </c>
      <c r="B101" s="47">
        <v>0</v>
      </c>
      <c r="C101" s="58"/>
    </row>
    <row r="102" spans="1:3" ht="23.25">
      <c r="A102" s="33" t="s">
        <v>14</v>
      </c>
      <c r="B102" s="68">
        <f>B93-B94</f>
        <v>-25666.20000000001</v>
      </c>
      <c r="C102" s="59"/>
    </row>
  </sheetData>
  <sheetProtection/>
  <mergeCells count="5">
    <mergeCell ref="A2:A5"/>
    <mergeCell ref="B2:B5"/>
    <mergeCell ref="A1:F1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L99" sqref="L99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8.875" style="22" customWidth="1"/>
    <col min="11" max="16384" width="8.875" style="22" customWidth="1"/>
  </cols>
  <sheetData>
    <row r="1" spans="1:7" ht="39" customHeight="1" thickBot="1">
      <c r="A1" s="90" t="s">
        <v>157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245780</v>
      </c>
      <c r="D7" s="9"/>
      <c r="E7" s="9">
        <f>E9+E10+E11+E12+E13</f>
        <v>43173.1</v>
      </c>
      <c r="F7" s="10"/>
      <c r="G7" s="11">
        <f aca="true" t="shared" si="0" ref="G7:G12">(E7/C7)*100</f>
        <v>17.565749857596224</v>
      </c>
      <c r="H7" s="69">
        <v>43173086.32</v>
      </c>
    </row>
    <row r="8" spans="1:7" ht="15.75">
      <c r="A8" s="64" t="s">
        <v>122</v>
      </c>
      <c r="B8" s="72" t="s">
        <v>160</v>
      </c>
      <c r="C8" s="61">
        <f>C9+C10+C11+C12+C13</f>
        <v>245780</v>
      </c>
      <c r="D8" s="61">
        <f>D9+D10+D11+D12+D13</f>
        <v>0</v>
      </c>
      <c r="E8" s="61">
        <f>E9+E10+E11+E12+E13</f>
        <v>43173.1</v>
      </c>
      <c r="F8" s="65"/>
      <c r="G8" s="11">
        <f t="shared" si="0"/>
        <v>17.565749857596224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43055.4</v>
      </c>
      <c r="F9" s="13"/>
      <c r="G9" s="13">
        <f t="shared" si="0"/>
        <v>17.663029209058088</v>
      </c>
    </row>
    <row r="10" spans="1:7" ht="95.25" customHeight="1">
      <c r="A10" s="26" t="s">
        <v>40</v>
      </c>
      <c r="B10" s="73" t="s">
        <v>162</v>
      </c>
      <c r="C10" s="12">
        <v>10</v>
      </c>
      <c r="D10" s="12"/>
      <c r="E10" s="12">
        <v>8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109.7</v>
      </c>
      <c r="F11" s="13"/>
      <c r="G11" s="13">
        <f t="shared" si="0"/>
        <v>5.485</v>
      </c>
    </row>
    <row r="12" spans="1:7" ht="84">
      <c r="A12" s="26" t="s">
        <v>123</v>
      </c>
      <c r="B12" s="73" t="s">
        <v>164</v>
      </c>
      <c r="C12" s="12">
        <v>10</v>
      </c>
      <c r="D12" s="12"/>
      <c r="E12" s="12">
        <v>0</v>
      </c>
      <c r="F12" s="13"/>
      <c r="G12" s="13">
        <f t="shared" si="0"/>
        <v>0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876.2</v>
      </c>
      <c r="F14" s="15"/>
      <c r="G14" s="15">
        <f aca="true" t="shared" si="1" ref="G14:G20">(E14/C14)*100</f>
        <v>7.715065598309414</v>
      </c>
      <c r="H14" s="69">
        <v>876239.4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876.2</v>
      </c>
      <c r="F15" s="15"/>
      <c r="G15" s="15">
        <f t="shared" si="1"/>
        <v>7.715065598309414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411.5</v>
      </c>
      <c r="F16" s="13"/>
      <c r="G16" s="13">
        <f t="shared" si="1"/>
        <v>7.892213271960108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2.6</v>
      </c>
      <c r="F17" s="13"/>
      <c r="G17" s="13">
        <f t="shared" si="1"/>
        <v>8.666666666666668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545.6</v>
      </c>
      <c r="F18" s="13"/>
      <c r="G18" s="13">
        <f t="shared" si="1"/>
        <v>7.9533527696793005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-83.5</v>
      </c>
      <c r="F19" s="13"/>
      <c r="G19" s="13">
        <f t="shared" si="1"/>
        <v>11.178045515394913</v>
      </c>
    </row>
    <row r="20" spans="1:8" ht="15">
      <c r="A20" s="25" t="s">
        <v>16</v>
      </c>
      <c r="B20" s="74" t="s">
        <v>172</v>
      </c>
      <c r="C20" s="9">
        <f>C22+C23+C24+C21</f>
        <v>24641</v>
      </c>
      <c r="D20" s="9"/>
      <c r="E20" s="9">
        <f>E22+E23+E24+E21</f>
        <v>5058.400000000001</v>
      </c>
      <c r="F20" s="10"/>
      <c r="G20" s="11">
        <f t="shared" si="1"/>
        <v>20.528387646605253</v>
      </c>
      <c r="H20" s="69">
        <v>5058427.45</v>
      </c>
    </row>
    <row r="21" spans="1:7" ht="24">
      <c r="A21" s="26" t="s">
        <v>126</v>
      </c>
      <c r="B21" s="75" t="s">
        <v>173</v>
      </c>
      <c r="C21" s="12">
        <v>19350</v>
      </c>
      <c r="D21" s="12"/>
      <c r="E21" s="12">
        <v>988.6</v>
      </c>
      <c r="F21" s="10"/>
      <c r="G21" s="18">
        <f>E21/C21*100</f>
        <v>5.109043927648579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3643.5</v>
      </c>
      <c r="F22" s="13"/>
      <c r="G22" s="13">
        <f>(E22/C22)*100</f>
        <v>76.70526315789473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531</v>
      </c>
      <c r="D24" s="12"/>
      <c r="E24" s="12">
        <v>426.3</v>
      </c>
      <c r="F24" s="13"/>
      <c r="G24" s="13">
        <f>(E24/C24)*100</f>
        <v>80.28248587570623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2650.6000000000004</v>
      </c>
      <c r="F25" s="10"/>
      <c r="G25" s="10">
        <f>(E25/C25)*100</f>
        <v>10.617264169837775</v>
      </c>
      <c r="H25" s="69">
        <v>2650603.91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245.3</v>
      </c>
      <c r="F26" s="13"/>
      <c r="G26" s="13">
        <f>(E26/C26)*100</f>
        <v>4.819253438113949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92.9</v>
      </c>
      <c r="F27" s="13"/>
      <c r="G27" s="13">
        <f>(E27/C27)*100</f>
        <v>6.277027027027026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2312.4</v>
      </c>
      <c r="F28" s="13"/>
      <c r="G28" s="13">
        <f>(E28/C28)*100</f>
        <v>12.570807284588204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1376.9</v>
      </c>
      <c r="F29" s="10">
        <f>F30+F32</f>
        <v>0</v>
      </c>
      <c r="G29" s="10">
        <f>G30</f>
        <v>16.998765432098768</v>
      </c>
      <c r="H29" s="69">
        <v>1376861.37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1376.9</v>
      </c>
      <c r="F30" s="13"/>
      <c r="G30" s="13">
        <f>(E30/C30)*100</f>
        <v>16.998765432098768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4187</v>
      </c>
      <c r="F35" s="10"/>
      <c r="G35" s="10">
        <f>(E35/C35)*100</f>
        <v>16.527849050645404</v>
      </c>
      <c r="H35" s="69">
        <v>4186998.09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3903.4</v>
      </c>
      <c r="F36" s="13"/>
      <c r="G36" s="13">
        <f>(E36/C36)*100</f>
        <v>16.485345046034293</v>
      </c>
    </row>
    <row r="37" spans="1:7" ht="24.75" customHeight="1" hidden="1">
      <c r="A37" s="27" t="s">
        <v>64</v>
      </c>
      <c r="B37" s="73" t="s">
        <v>189</v>
      </c>
      <c r="C37" s="12">
        <v>0</v>
      </c>
      <c r="D37" s="12"/>
      <c r="E37" s="12">
        <v>0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1655</v>
      </c>
      <c r="D38" s="12"/>
      <c r="E38" s="12">
        <v>283.6</v>
      </c>
      <c r="F38" s="13"/>
      <c r="G38" s="13">
        <f>E38/C38*100</f>
        <v>17.13595166163142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409</v>
      </c>
      <c r="F39" s="10"/>
      <c r="G39" s="10">
        <f>(E39/C39)*100</f>
        <v>18.3490354419022</v>
      </c>
      <c r="H39" s="69">
        <v>409017.52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409</v>
      </c>
      <c r="F40" s="13"/>
      <c r="G40" s="13">
        <f>(E40/C40)*100</f>
        <v>18.3490354419022</v>
      </c>
    </row>
    <row r="41" spans="1:8" ht="28.5" customHeight="1">
      <c r="A41" s="25" t="s">
        <v>129</v>
      </c>
      <c r="B41" s="71" t="s">
        <v>193</v>
      </c>
      <c r="C41" s="9">
        <f>C42+C43</f>
        <v>1100</v>
      </c>
      <c r="D41" s="9"/>
      <c r="E41" s="9">
        <f>E42+E43</f>
        <v>4418.8</v>
      </c>
      <c r="F41" s="10"/>
      <c r="G41" s="10">
        <f>E41/C41*100</f>
        <v>401.7090909090909</v>
      </c>
      <c r="H41" s="69">
        <v>4418755.97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1.7</v>
      </c>
      <c r="F42" s="18"/>
      <c r="G42" s="18">
        <f>E42/C42*100</f>
        <v>11.333333333333332</v>
      </c>
    </row>
    <row r="43" spans="1:7" ht="15" customHeight="1">
      <c r="A43" s="26" t="s">
        <v>67</v>
      </c>
      <c r="B43" s="75" t="s">
        <v>195</v>
      </c>
      <c r="C43" s="17">
        <v>1085</v>
      </c>
      <c r="D43" s="17"/>
      <c r="E43" s="17">
        <v>4417.1</v>
      </c>
      <c r="F43" s="18"/>
      <c r="G43" s="18">
        <f>E43/C43*100</f>
        <v>407.1059907834102</v>
      </c>
    </row>
    <row r="44" spans="1:8" ht="24">
      <c r="A44" s="25" t="s">
        <v>35</v>
      </c>
      <c r="B44" s="71" t="s">
        <v>196</v>
      </c>
      <c r="C44" s="9">
        <f>C45+C46+C47</f>
        <v>636</v>
      </c>
      <c r="D44" s="9"/>
      <c r="E44" s="9">
        <f>E45+E46+E47</f>
        <v>180.2</v>
      </c>
      <c r="F44" s="10"/>
      <c r="G44" s="10">
        <f>(E44/C44)*100</f>
        <v>28.333333333333332</v>
      </c>
      <c r="H44" s="69">
        <v>180173</v>
      </c>
    </row>
    <row r="45" spans="1:7" ht="15" customHeight="1">
      <c r="A45" s="26" t="s">
        <v>68</v>
      </c>
      <c r="B45" s="75" t="s">
        <v>197</v>
      </c>
      <c r="C45" s="17">
        <v>56</v>
      </c>
      <c r="D45" s="17"/>
      <c r="E45" s="17">
        <v>7.2</v>
      </c>
      <c r="F45" s="18"/>
      <c r="G45" s="18">
        <f>E45/C45*100</f>
        <v>12.85714285714286</v>
      </c>
    </row>
    <row r="46" spans="1:7" ht="74.25" customHeight="1">
      <c r="A46" s="30" t="s">
        <v>69</v>
      </c>
      <c r="B46" s="75" t="s">
        <v>198</v>
      </c>
      <c r="C46" s="17">
        <v>0</v>
      </c>
      <c r="D46" s="17"/>
      <c r="E46" s="17">
        <v>108.3</v>
      </c>
      <c r="F46" s="18"/>
      <c r="G46" s="18" t="e">
        <f>E46/C46*100</f>
        <v>#DIV/0!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64.7</v>
      </c>
      <c r="F47" s="18"/>
      <c r="G47" s="18">
        <f>E47/C47*100</f>
        <v>11.155172413793103</v>
      </c>
    </row>
    <row r="48" spans="1:8" ht="15">
      <c r="A48" s="25" t="s">
        <v>130</v>
      </c>
      <c r="B48" s="74" t="s">
        <v>200</v>
      </c>
      <c r="C48" s="9">
        <f>C49+C61+C63+C62</f>
        <v>313</v>
      </c>
      <c r="D48" s="9">
        <f>D49+D61+D63</f>
        <v>0</v>
      </c>
      <c r="E48" s="9">
        <f>E49+E61+E63+E62</f>
        <v>37.3</v>
      </c>
      <c r="F48" s="10"/>
      <c r="G48" s="10">
        <f>(E48/C48)*100</f>
        <v>11.916932907348242</v>
      </c>
      <c r="H48" s="69">
        <v>37345.95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</f>
        <v>213</v>
      </c>
      <c r="D49" s="61">
        <f>D50+D51+D52+D54+D56++D59+D60</f>
        <v>0</v>
      </c>
      <c r="E49" s="61">
        <f>E50+E51+E52+E54+E56++E59+E60+E55+E57+E58+E53</f>
        <v>31.4</v>
      </c>
      <c r="F49" s="64">
        <v>51</v>
      </c>
      <c r="G49" s="10">
        <f>(E49/C49)*100</f>
        <v>14.741784037558686</v>
      </c>
    </row>
    <row r="50" spans="1:7" ht="47.25" customHeight="1">
      <c r="A50" s="26" t="s">
        <v>132</v>
      </c>
      <c r="B50" s="73" t="s">
        <v>202</v>
      </c>
      <c r="C50" s="17">
        <v>9</v>
      </c>
      <c r="D50" s="17"/>
      <c r="E50" s="17">
        <v>0.6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36</v>
      </c>
      <c r="D51" s="17"/>
      <c r="E51" s="17">
        <v>0</v>
      </c>
      <c r="F51" s="19">
        <v>71</v>
      </c>
      <c r="G51" s="18">
        <f>(E51/C51)*100</f>
        <v>0</v>
      </c>
    </row>
    <row r="52" spans="1:7" ht="47.25" customHeight="1">
      <c r="A52" s="26" t="s">
        <v>134</v>
      </c>
      <c r="B52" s="73" t="s">
        <v>204</v>
      </c>
      <c r="C52" s="17">
        <v>8</v>
      </c>
      <c r="D52" s="17"/>
      <c r="E52" s="17">
        <v>0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0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1.6</v>
      </c>
      <c r="F55" s="19"/>
      <c r="G55" s="18">
        <f>E55/C55*100</f>
        <v>20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2.5</v>
      </c>
      <c r="F56" s="19">
        <v>887.3</v>
      </c>
      <c r="G56" s="18">
        <f>E56/C56*100</f>
        <v>9.25925925925926</v>
      </c>
    </row>
    <row r="57" spans="1:7" ht="84" customHeight="1">
      <c r="A57" s="26" t="s">
        <v>143</v>
      </c>
      <c r="B57" s="73" t="s">
        <v>209</v>
      </c>
      <c r="C57" s="17">
        <v>4</v>
      </c>
      <c r="D57" s="17"/>
      <c r="E57" s="17">
        <v>0.3</v>
      </c>
      <c r="F57" s="19"/>
      <c r="G57" s="18">
        <f>E57/C57*100</f>
        <v>7.5</v>
      </c>
    </row>
    <row r="58" spans="1:7" ht="84" customHeight="1">
      <c r="A58" s="26" t="s">
        <v>144</v>
      </c>
      <c r="B58" s="73" t="s">
        <v>210</v>
      </c>
      <c r="C58" s="17">
        <v>26</v>
      </c>
      <c r="D58" s="17"/>
      <c r="E58" s="17">
        <v>2.9</v>
      </c>
      <c r="F58" s="19"/>
      <c r="G58" s="18">
        <f>E58/C58*100</f>
        <v>11.153846153846153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7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8.5</v>
      </c>
      <c r="F60" s="19">
        <v>87.6</v>
      </c>
      <c r="G60" s="18">
        <f t="shared" si="2"/>
        <v>9.239130434782608</v>
      </c>
    </row>
    <row r="61" spans="1:7" ht="35.25" customHeight="1">
      <c r="A61" s="26" t="s">
        <v>137</v>
      </c>
      <c r="B61" s="73" t="s">
        <v>213</v>
      </c>
      <c r="C61" s="17">
        <v>100</v>
      </c>
      <c r="D61" s="17"/>
      <c r="E61" s="17">
        <v>8.7</v>
      </c>
      <c r="F61" s="19">
        <v>221.8</v>
      </c>
      <c r="G61" s="18">
        <f t="shared" si="2"/>
        <v>8.7</v>
      </c>
    </row>
    <row r="62" spans="1:7" ht="94.5" customHeight="1">
      <c r="A62" s="26" t="s">
        <v>147</v>
      </c>
      <c r="B62" s="73" t="s">
        <v>214</v>
      </c>
      <c r="C62" s="17">
        <v>0</v>
      </c>
      <c r="D62" s="17"/>
      <c r="E62" s="17">
        <v>1.2</v>
      </c>
      <c r="F62" s="17">
        <v>3536.16</v>
      </c>
      <c r="G62" s="18" t="e">
        <f>E62/C62*100</f>
        <v>#DIV/0!</v>
      </c>
    </row>
    <row r="63" spans="1:7" ht="25.5" customHeight="1">
      <c r="A63" s="26" t="s">
        <v>138</v>
      </c>
      <c r="B63" s="73" t="s">
        <v>215</v>
      </c>
      <c r="C63" s="17">
        <v>0</v>
      </c>
      <c r="D63" s="17"/>
      <c r="E63" s="17">
        <v>-4</v>
      </c>
      <c r="F63" s="19">
        <v>68.4</v>
      </c>
      <c r="G63" s="18" t="e">
        <f t="shared" si="2"/>
        <v>#DIV/0!</v>
      </c>
    </row>
    <row r="64" spans="1:8" ht="18" customHeight="1">
      <c r="A64" s="25" t="s">
        <v>78</v>
      </c>
      <c r="B64" s="76" t="s">
        <v>216</v>
      </c>
      <c r="C64" s="9">
        <v>514</v>
      </c>
      <c r="D64" s="9"/>
      <c r="E64" s="9">
        <v>2244.7</v>
      </c>
      <c r="F64" s="10"/>
      <c r="G64" s="18">
        <f>E64/C64*100</f>
        <v>436.7120622568093</v>
      </c>
      <c r="H64" s="69">
        <v>2244714.58</v>
      </c>
    </row>
    <row r="65" spans="1:9" ht="24">
      <c r="A65" s="25" t="s">
        <v>51</v>
      </c>
      <c r="B65" s="71"/>
      <c r="C65" s="9">
        <f>C7+C14+C20+C25+C29+C35+C39+C41+C44+C48+C64+C33</f>
        <v>344968</v>
      </c>
      <c r="D65" s="9">
        <f>D7+D14+D20+D25+D29+D35+D39+D41+D44+D48+D64+D33</f>
        <v>0</v>
      </c>
      <c r="E65" s="9">
        <f>E7+E14+E20+E25+E29+E35+E39+E41+E44+E48+E64</f>
        <v>64612.2</v>
      </c>
      <c r="F65" s="10"/>
      <c r="G65" s="10">
        <f t="shared" si="2"/>
        <v>18.729911180167434</v>
      </c>
      <c r="H65" s="69">
        <v>64612223.57</v>
      </c>
      <c r="I65" s="69">
        <f>H7+H14+H20+H25+H29+H35+H39+H41+H44+H48+H64</f>
        <v>64612223.559999995</v>
      </c>
    </row>
    <row r="66" spans="1:7" ht="15">
      <c r="A66" s="25" t="s">
        <v>32</v>
      </c>
      <c r="B66" s="74" t="s">
        <v>217</v>
      </c>
      <c r="C66" s="9">
        <f>C67+C74+C75</f>
        <v>1210467</v>
      </c>
      <c r="D66" s="9">
        <f>D67+D74+D75</f>
        <v>0</v>
      </c>
      <c r="E66" s="9">
        <f>E67+E74+E75</f>
        <v>171327.90000000002</v>
      </c>
      <c r="F66" s="10"/>
      <c r="G66" s="10">
        <f t="shared" si="2"/>
        <v>14.15386788735257</v>
      </c>
    </row>
    <row r="67" spans="1:7" ht="24.75" customHeight="1">
      <c r="A67" s="31" t="s">
        <v>79</v>
      </c>
      <c r="B67" s="74" t="s">
        <v>218</v>
      </c>
      <c r="C67" s="9">
        <f>C68+C71+C72+C73</f>
        <v>1209792</v>
      </c>
      <c r="D67" s="9">
        <f>D68+D71+D72+D73</f>
        <v>0</v>
      </c>
      <c r="E67" s="9">
        <f>E68+E71+E72+E73</f>
        <v>172178.40000000002</v>
      </c>
      <c r="F67" s="10"/>
      <c r="G67" s="10">
        <f t="shared" si="2"/>
        <v>14.232066338676402</v>
      </c>
    </row>
    <row r="68" spans="1:7" ht="24.75" customHeight="1">
      <c r="A68" s="26" t="s">
        <v>80</v>
      </c>
      <c r="B68" s="75" t="s">
        <v>219</v>
      </c>
      <c r="C68" s="9">
        <f>C69+C70</f>
        <v>229374</v>
      </c>
      <c r="D68" s="9">
        <f>D69+D70</f>
        <v>0</v>
      </c>
      <c r="E68" s="9">
        <f>E69+E70</f>
        <v>51088.9</v>
      </c>
      <c r="F68" s="20">
        <f>F69</f>
        <v>0</v>
      </c>
      <c r="G68" s="20">
        <f>G69</f>
        <v>22.398751950078</v>
      </c>
    </row>
    <row r="69" spans="1:7" ht="24.75" customHeight="1">
      <c r="A69" s="26" t="s">
        <v>86</v>
      </c>
      <c r="B69" s="75" t="s">
        <v>220</v>
      </c>
      <c r="C69" s="16">
        <v>224350</v>
      </c>
      <c r="D69" s="16"/>
      <c r="E69" s="16">
        <v>50251.6</v>
      </c>
      <c r="F69" s="21"/>
      <c r="G69" s="21">
        <f aca="true" t="shared" si="3" ref="G69:G74">E69/C69*100</f>
        <v>22.398751950078</v>
      </c>
    </row>
    <row r="70" spans="1:7" ht="24.75" customHeight="1">
      <c r="A70" s="26" t="s">
        <v>151</v>
      </c>
      <c r="B70" s="75" t="s">
        <v>221</v>
      </c>
      <c r="C70" s="66">
        <v>5024</v>
      </c>
      <c r="D70" s="66"/>
      <c r="E70" s="66">
        <v>837.3</v>
      </c>
      <c r="F70" s="63"/>
      <c r="G70" s="21">
        <f t="shared" si="3"/>
        <v>16.666003184713375</v>
      </c>
    </row>
    <row r="71" spans="1:7" ht="28.5" customHeight="1">
      <c r="A71" s="26" t="s">
        <v>53</v>
      </c>
      <c r="B71" s="75" t="s">
        <v>222</v>
      </c>
      <c r="C71" s="16">
        <v>158810.1</v>
      </c>
      <c r="D71" s="16"/>
      <c r="E71" s="16">
        <v>28900.4</v>
      </c>
      <c r="F71" s="21"/>
      <c r="G71" s="21">
        <f t="shared" si="3"/>
        <v>18.198086897495813</v>
      </c>
    </row>
    <row r="72" spans="1:7" ht="21.75" customHeight="1">
      <c r="A72" s="26" t="s">
        <v>81</v>
      </c>
      <c r="B72" s="75" t="s">
        <v>223</v>
      </c>
      <c r="C72" s="16">
        <v>735573.6</v>
      </c>
      <c r="D72" s="16"/>
      <c r="E72" s="16">
        <v>87889.6</v>
      </c>
      <c r="F72" s="21"/>
      <c r="G72" s="21">
        <f t="shared" si="3"/>
        <v>11.948444044212572</v>
      </c>
    </row>
    <row r="73" spans="1:7" ht="15">
      <c r="A73" s="26" t="s">
        <v>34</v>
      </c>
      <c r="B73" s="75" t="s">
        <v>224</v>
      </c>
      <c r="C73" s="16">
        <v>86034.3</v>
      </c>
      <c r="D73" s="16"/>
      <c r="E73" s="16">
        <v>4299.5</v>
      </c>
      <c r="F73" s="21"/>
      <c r="G73" s="21">
        <f t="shared" si="3"/>
        <v>4.9974254454328095</v>
      </c>
    </row>
    <row r="74" spans="1:7" ht="15">
      <c r="A74" s="26" t="s">
        <v>87</v>
      </c>
      <c r="B74" s="75" t="s">
        <v>225</v>
      </c>
      <c r="C74" s="16">
        <v>675</v>
      </c>
      <c r="D74" s="16"/>
      <c r="E74" s="16">
        <v>25</v>
      </c>
      <c r="F74" s="21"/>
      <c r="G74" s="21">
        <f t="shared" si="3"/>
        <v>3.7037037037037033</v>
      </c>
    </row>
    <row r="75" spans="1:9" ht="35.25" customHeight="1">
      <c r="A75" s="26" t="s">
        <v>56</v>
      </c>
      <c r="B75" s="75" t="s">
        <v>226</v>
      </c>
      <c r="C75" s="16"/>
      <c r="D75" s="16"/>
      <c r="E75" s="16">
        <v>-875.5</v>
      </c>
      <c r="F75" s="21"/>
      <c r="G75" s="21"/>
      <c r="I75" s="69"/>
    </row>
    <row r="76" spans="1:9" ht="15">
      <c r="A76" s="25" t="s">
        <v>20</v>
      </c>
      <c r="B76" s="74"/>
      <c r="C76" s="9">
        <f>C65+C66</f>
        <v>1555435</v>
      </c>
      <c r="D76" s="9"/>
      <c r="E76" s="9">
        <f>E65+E66</f>
        <v>235940.10000000003</v>
      </c>
      <c r="F76" s="10"/>
      <c r="G76" s="10">
        <f>E76/C76*100</f>
        <v>15.168753435534112</v>
      </c>
      <c r="H76" s="69">
        <v>235940054.76</v>
      </c>
      <c r="I76" s="69"/>
    </row>
    <row r="77" spans="1:9" ht="15">
      <c r="A77" s="25" t="s">
        <v>21</v>
      </c>
      <c r="B77" s="77"/>
      <c r="C77" s="9"/>
      <c r="D77" s="9"/>
      <c r="E77" s="9"/>
      <c r="F77" s="10"/>
      <c r="G77" s="10"/>
      <c r="I77" s="69"/>
    </row>
    <row r="78" spans="1:9" ht="13.5">
      <c r="A78" s="26" t="s">
        <v>29</v>
      </c>
      <c r="B78" s="78">
        <v>100</v>
      </c>
      <c r="C78" s="17">
        <v>66919.2</v>
      </c>
      <c r="D78" s="17"/>
      <c r="E78" s="17">
        <v>12348.7</v>
      </c>
      <c r="F78" s="18"/>
      <c r="G78" s="18">
        <f>(E78/C78)*100</f>
        <v>18.453149469808366</v>
      </c>
      <c r="H78" s="69">
        <v>66919240.38</v>
      </c>
      <c r="I78" s="69">
        <v>12348693.34</v>
      </c>
    </row>
    <row r="79" spans="1:9" ht="13.5" hidden="1">
      <c r="A79" s="26" t="s">
        <v>33</v>
      </c>
      <c r="B79" s="79" t="s">
        <v>227</v>
      </c>
      <c r="C79" s="17">
        <v>0</v>
      </c>
      <c r="D79" s="17"/>
      <c r="E79" s="17">
        <v>0</v>
      </c>
      <c r="F79" s="18"/>
      <c r="G79" s="18" t="e">
        <f>E79/C79*100</f>
        <v>#DIV/0!</v>
      </c>
      <c r="I79" s="69"/>
    </row>
    <row r="80" spans="1:9" ht="24">
      <c r="A80" s="26" t="s">
        <v>30</v>
      </c>
      <c r="B80" s="78">
        <v>300</v>
      </c>
      <c r="C80" s="17">
        <v>8865.4</v>
      </c>
      <c r="D80" s="17"/>
      <c r="E80" s="17">
        <v>1769.6</v>
      </c>
      <c r="F80" s="18"/>
      <c r="G80" s="18">
        <f>(E80/C80)*100</f>
        <v>19.960746272023822</v>
      </c>
      <c r="H80" s="69">
        <v>8865400</v>
      </c>
      <c r="I80" s="69">
        <v>1769651.91</v>
      </c>
    </row>
    <row r="81" spans="1:9" ht="13.5">
      <c r="A81" s="26" t="s">
        <v>31</v>
      </c>
      <c r="B81" s="78">
        <v>400</v>
      </c>
      <c r="C81" s="17">
        <v>69914.3</v>
      </c>
      <c r="D81" s="17"/>
      <c r="E81" s="17">
        <v>9046.5</v>
      </c>
      <c r="F81" s="18"/>
      <c r="G81" s="18">
        <f>(E81/C81)*100</f>
        <v>12.93941296701819</v>
      </c>
      <c r="H81" s="69">
        <v>69914304.83</v>
      </c>
      <c r="I81" s="69">
        <v>9046455.37</v>
      </c>
    </row>
    <row r="82" spans="1:9" ht="13.5">
      <c r="A82" s="26" t="s">
        <v>39</v>
      </c>
      <c r="B82" s="78">
        <v>500</v>
      </c>
      <c r="C82" s="17">
        <v>345336.4</v>
      </c>
      <c r="D82" s="17"/>
      <c r="E82" s="17">
        <v>33093.5</v>
      </c>
      <c r="F82" s="18"/>
      <c r="G82" s="18">
        <f>(E82/C82)*100</f>
        <v>9.58297474578411</v>
      </c>
      <c r="H82" s="69">
        <v>345336441.77</v>
      </c>
      <c r="I82" s="69">
        <v>33093461.44</v>
      </c>
    </row>
    <row r="83" spans="1:9" ht="13.5">
      <c r="A83" s="26" t="s">
        <v>22</v>
      </c>
      <c r="B83" s="78">
        <v>700</v>
      </c>
      <c r="C83" s="17">
        <v>755323.4</v>
      </c>
      <c r="D83" s="17"/>
      <c r="E83" s="17">
        <v>127991.2</v>
      </c>
      <c r="F83" s="18"/>
      <c r="G83" s="18">
        <f>(E83/C83)*100</f>
        <v>16.945218432263584</v>
      </c>
      <c r="H83" s="69">
        <v>755323396.79</v>
      </c>
      <c r="I83" s="69">
        <v>127991191.06</v>
      </c>
    </row>
    <row r="84" spans="1:9" ht="13.5">
      <c r="A84" s="26" t="s">
        <v>139</v>
      </c>
      <c r="B84" s="78">
        <v>800</v>
      </c>
      <c r="C84" s="17">
        <v>73841.5</v>
      </c>
      <c r="D84" s="17"/>
      <c r="E84" s="17">
        <v>14856.8</v>
      </c>
      <c r="F84" s="18"/>
      <c r="G84" s="18">
        <f>(E84/C84)*100</f>
        <v>20.119851303129</v>
      </c>
      <c r="H84" s="69">
        <v>73841500</v>
      </c>
      <c r="I84" s="69">
        <v>14856756.02</v>
      </c>
    </row>
    <row r="85" spans="1:9" ht="13.5" hidden="1">
      <c r="A85" s="26" t="s">
        <v>37</v>
      </c>
      <c r="B85" s="78">
        <v>900</v>
      </c>
      <c r="C85" s="17"/>
      <c r="D85" s="17"/>
      <c r="E85" s="17"/>
      <c r="F85" s="18"/>
      <c r="G85" s="18"/>
      <c r="I85" s="69"/>
    </row>
    <row r="86" spans="1:9" ht="13.5" hidden="1">
      <c r="A86" s="26" t="s">
        <v>37</v>
      </c>
      <c r="B86" s="78">
        <v>900</v>
      </c>
      <c r="C86" s="17">
        <v>0</v>
      </c>
      <c r="D86" s="17"/>
      <c r="E86" s="17">
        <v>0</v>
      </c>
      <c r="F86" s="18"/>
      <c r="G86" s="18"/>
      <c r="I86" s="69"/>
    </row>
    <row r="87" spans="1:9" ht="13.5">
      <c r="A87" s="26" t="s">
        <v>23</v>
      </c>
      <c r="B87" s="78">
        <v>1000</v>
      </c>
      <c r="C87" s="17">
        <v>212392.5</v>
      </c>
      <c r="D87" s="17"/>
      <c r="E87" s="17">
        <v>23593.5</v>
      </c>
      <c r="F87" s="18"/>
      <c r="G87" s="18">
        <f>(E87/C87)*100</f>
        <v>11.108443094742046</v>
      </c>
      <c r="H87" s="69">
        <v>212392435.8</v>
      </c>
      <c r="I87" s="69">
        <v>23593494.07</v>
      </c>
    </row>
    <row r="88" spans="1:9" ht="13.5">
      <c r="A88" s="26" t="s">
        <v>46</v>
      </c>
      <c r="B88" s="78">
        <v>1100</v>
      </c>
      <c r="C88" s="17">
        <v>35191.7</v>
      </c>
      <c r="D88" s="17"/>
      <c r="E88" s="17">
        <v>7509.3</v>
      </c>
      <c r="F88" s="18"/>
      <c r="G88" s="18">
        <f>(E88/C88)*100</f>
        <v>21.3382701034619</v>
      </c>
      <c r="H88" s="69">
        <v>35191656.71</v>
      </c>
      <c r="I88" s="69">
        <v>7509337.47</v>
      </c>
    </row>
    <row r="89" spans="1:9" ht="13.5">
      <c r="A89" s="26" t="s">
        <v>47</v>
      </c>
      <c r="B89" s="78">
        <v>1200</v>
      </c>
      <c r="C89" s="17">
        <v>7833.4</v>
      </c>
      <c r="D89" s="17"/>
      <c r="E89" s="17">
        <v>1398.8</v>
      </c>
      <c r="F89" s="18"/>
      <c r="G89" s="18">
        <f>(E89/C89)*100</f>
        <v>17.85686930323997</v>
      </c>
      <c r="H89" s="69">
        <v>7833400</v>
      </c>
      <c r="I89" s="69">
        <v>1398815.54</v>
      </c>
    </row>
    <row r="90" spans="1:9" ht="24">
      <c r="A90" s="26" t="s">
        <v>48</v>
      </c>
      <c r="B90" s="78">
        <v>1300</v>
      </c>
      <c r="C90" s="17">
        <v>141.6</v>
      </c>
      <c r="D90" s="17"/>
      <c r="E90" s="17">
        <v>1.2</v>
      </c>
      <c r="F90" s="18"/>
      <c r="G90" s="18">
        <f>(E90/C90)*100</f>
        <v>0.847457627118644</v>
      </c>
      <c r="H90" s="69">
        <v>141600</v>
      </c>
      <c r="I90" s="69">
        <v>1202.8</v>
      </c>
    </row>
    <row r="91" spans="1:9" ht="15">
      <c r="A91" s="25" t="s">
        <v>24</v>
      </c>
      <c r="B91" s="80"/>
      <c r="C91" s="9">
        <f>SUM(C78:C90)</f>
        <v>1575759.4000000001</v>
      </c>
      <c r="D91" s="9">
        <f>SUM(D78:D90)</f>
        <v>0</v>
      </c>
      <c r="E91" s="9">
        <f>SUM(E78:E90)</f>
        <v>231609.09999999998</v>
      </c>
      <c r="F91" s="10">
        <f>SUM(F78:F90)</f>
        <v>0</v>
      </c>
      <c r="G91" s="10">
        <f>E91/C91*100</f>
        <v>14.698252791638112</v>
      </c>
      <c r="H91" s="69">
        <f>SUM(H78:H90)</f>
        <v>1575759376.28</v>
      </c>
      <c r="I91" s="69">
        <f>SUM(I78:I90)</f>
        <v>231609059.02</v>
      </c>
    </row>
    <row r="92" spans="1:9" ht="15">
      <c r="A92" s="50"/>
      <c r="B92" s="81"/>
      <c r="C92" s="51"/>
      <c r="D92" s="51"/>
      <c r="E92" s="52"/>
      <c r="F92" s="53"/>
      <c r="G92" s="53"/>
      <c r="I92" s="69"/>
    </row>
    <row r="93" spans="1:9" ht="23.25">
      <c r="A93" s="33" t="s">
        <v>7</v>
      </c>
      <c r="B93" s="34">
        <f>C91-C76</f>
        <v>20324.40000000014</v>
      </c>
      <c r="C93" s="34">
        <f>E91-E76</f>
        <v>-4331.000000000058</v>
      </c>
      <c r="D93" s="55"/>
      <c r="I93" s="32">
        <f>H76-I91</f>
        <v>4330995.73999998</v>
      </c>
    </row>
    <row r="94" spans="1:4" ht="24">
      <c r="A94" s="37" t="s">
        <v>8</v>
      </c>
      <c r="B94" s="38">
        <f>B95+B98</f>
        <v>8984.4</v>
      </c>
      <c r="C94" s="39">
        <f>C95+C98</f>
        <v>0</v>
      </c>
      <c r="D94" s="67"/>
    </row>
    <row r="95" spans="1:4" ht="13.5">
      <c r="A95" s="33" t="s">
        <v>9</v>
      </c>
      <c r="B95" s="40">
        <f>B96+B97</f>
        <v>8984.4</v>
      </c>
      <c r="C95" s="41">
        <v>0</v>
      </c>
      <c r="D95" s="56"/>
    </row>
    <row r="96" spans="1:4" ht="24">
      <c r="A96" s="26" t="s">
        <v>156</v>
      </c>
      <c r="B96" s="42">
        <v>10000</v>
      </c>
      <c r="C96" s="43"/>
      <c r="D96" s="57"/>
    </row>
    <row r="97" spans="1:4" ht="24">
      <c r="A97" s="26" t="s">
        <v>140</v>
      </c>
      <c r="B97" s="38">
        <v>-1015.6</v>
      </c>
      <c r="C97" s="44"/>
      <c r="D97" s="58"/>
    </row>
    <row r="98" spans="1:4" ht="23.25">
      <c r="A98" s="33" t="s">
        <v>141</v>
      </c>
      <c r="B98" s="45">
        <f>B99+B100</f>
        <v>0</v>
      </c>
      <c r="C98" s="46">
        <f>C99+C100</f>
        <v>0</v>
      </c>
      <c r="D98" s="55"/>
    </row>
    <row r="99" spans="1:11" ht="50.25" customHeight="1">
      <c r="A99" s="26" t="s">
        <v>153</v>
      </c>
      <c r="B99" s="38">
        <v>0</v>
      </c>
      <c r="C99" s="44">
        <v>0</v>
      </c>
      <c r="D99" s="58"/>
      <c r="K99" s="22" t="s">
        <v>100</v>
      </c>
    </row>
    <row r="100" spans="1:4" ht="36">
      <c r="A100" s="26" t="s">
        <v>149</v>
      </c>
      <c r="B100" s="38"/>
      <c r="C100" s="44">
        <v>0</v>
      </c>
      <c r="D100" s="58"/>
    </row>
    <row r="101" spans="1:4" ht="23.25">
      <c r="A101" s="25" t="s">
        <v>82</v>
      </c>
      <c r="B101" s="34">
        <v>0</v>
      </c>
      <c r="C101" s="47">
        <v>0</v>
      </c>
      <c r="D101" s="58"/>
    </row>
    <row r="102" spans="1:4" ht="23.25">
      <c r="A102" s="33" t="s">
        <v>14</v>
      </c>
      <c r="B102" s="34">
        <f>B93-B94</f>
        <v>11340.00000000014</v>
      </c>
      <c r="C102" s="68">
        <f>C93-C94</f>
        <v>-4331.000000000058</v>
      </c>
      <c r="D102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96">
      <selection activeCell="G118" sqref="G118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8.875" style="22" customWidth="1"/>
    <col min="11" max="16384" width="8.875" style="22" customWidth="1"/>
  </cols>
  <sheetData>
    <row r="1" spans="1:7" ht="39" customHeight="1" thickBot="1">
      <c r="A1" s="90" t="s">
        <v>228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245780</v>
      </c>
      <c r="D7" s="9"/>
      <c r="E7" s="9">
        <f>E9+E10+E11+E12+E13</f>
        <v>64669.1</v>
      </c>
      <c r="F7" s="10"/>
      <c r="G7" s="11">
        <f aca="true" t="shared" si="0" ref="G7:G12">(E7/C7)*100</f>
        <v>26.311782895272195</v>
      </c>
      <c r="H7" s="69">
        <v>64669139.19</v>
      </c>
    </row>
    <row r="8" spans="1:7" ht="15.75">
      <c r="A8" s="64" t="s">
        <v>122</v>
      </c>
      <c r="B8" s="72" t="s">
        <v>160</v>
      </c>
      <c r="C8" s="61">
        <f>C9+C10+C11+C12+C13</f>
        <v>245780</v>
      </c>
      <c r="D8" s="61">
        <f>D9+D10+D11+D12+D13</f>
        <v>0</v>
      </c>
      <c r="E8" s="61">
        <f>E9+E10+E11+E12+E13</f>
        <v>64669.1</v>
      </c>
      <c r="F8" s="65"/>
      <c r="G8" s="11">
        <f t="shared" si="0"/>
        <v>26.311782895272195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64278.7</v>
      </c>
      <c r="F9" s="13"/>
      <c r="G9" s="13">
        <f t="shared" si="0"/>
        <v>26.369666885461108</v>
      </c>
    </row>
    <row r="10" spans="1:7" ht="95.25" customHeight="1">
      <c r="A10" s="26" t="s">
        <v>40</v>
      </c>
      <c r="B10" s="73" t="s">
        <v>162</v>
      </c>
      <c r="C10" s="12">
        <v>10</v>
      </c>
      <c r="D10" s="12"/>
      <c r="E10" s="12">
        <v>3.1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387.3</v>
      </c>
      <c r="F11" s="13"/>
      <c r="G11" s="13">
        <f t="shared" si="0"/>
        <v>19.365000000000002</v>
      </c>
    </row>
    <row r="12" spans="1:7" ht="84">
      <c r="A12" s="26" t="s">
        <v>123</v>
      </c>
      <c r="B12" s="73" t="s">
        <v>164</v>
      </c>
      <c r="C12" s="12">
        <v>10</v>
      </c>
      <c r="D12" s="12"/>
      <c r="E12" s="12">
        <v>0</v>
      </c>
      <c r="F12" s="13"/>
      <c r="G12" s="13">
        <f t="shared" si="0"/>
        <v>0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2546.4</v>
      </c>
      <c r="F14" s="15"/>
      <c r="G14" s="15">
        <f aca="true" t="shared" si="1" ref="G14:G20">(E14/C14)*100</f>
        <v>22.421414105837812</v>
      </c>
      <c r="H14" s="69">
        <v>2546449.09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2546.4</v>
      </c>
      <c r="F15" s="15"/>
      <c r="G15" s="15">
        <f t="shared" si="1"/>
        <v>22.421414105837812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1142.8</v>
      </c>
      <c r="F16" s="13"/>
      <c r="G16" s="13">
        <f t="shared" si="1"/>
        <v>21.917913310318372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8</v>
      </c>
      <c r="F17" s="13"/>
      <c r="G17" s="13">
        <f t="shared" si="1"/>
        <v>26.666666666666668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1599.7</v>
      </c>
      <c r="F18" s="13"/>
      <c r="G18" s="13">
        <f t="shared" si="1"/>
        <v>23.31924198250729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-204.1</v>
      </c>
      <c r="F19" s="13"/>
      <c r="G19" s="13">
        <f t="shared" si="1"/>
        <v>27.322623828647924</v>
      </c>
    </row>
    <row r="20" spans="1:8" ht="15">
      <c r="A20" s="25" t="s">
        <v>16</v>
      </c>
      <c r="B20" s="74" t="s">
        <v>172</v>
      </c>
      <c r="C20" s="9">
        <f>C22+C23+C24+C21</f>
        <v>24641</v>
      </c>
      <c r="D20" s="9"/>
      <c r="E20" s="9">
        <f>E22+E23+E24+E21</f>
        <v>9781.1</v>
      </c>
      <c r="F20" s="10"/>
      <c r="G20" s="11">
        <f t="shared" si="1"/>
        <v>39.694411752769774</v>
      </c>
      <c r="H20" s="69">
        <v>9781072.97</v>
      </c>
    </row>
    <row r="21" spans="1:7" ht="24">
      <c r="A21" s="26" t="s">
        <v>126</v>
      </c>
      <c r="B21" s="75" t="s">
        <v>173</v>
      </c>
      <c r="C21" s="12">
        <v>19350</v>
      </c>
      <c r="D21" s="12"/>
      <c r="E21" s="12">
        <v>2704.4</v>
      </c>
      <c r="F21" s="10"/>
      <c r="G21" s="18">
        <f>E21/C21*100</f>
        <v>13.97622739018088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4117.1</v>
      </c>
      <c r="F22" s="13"/>
      <c r="G22" s="13">
        <f>(E22/C22)*100</f>
        <v>86.67578947368422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531</v>
      </c>
      <c r="D24" s="12"/>
      <c r="E24" s="12">
        <v>2959.6</v>
      </c>
      <c r="F24" s="13"/>
      <c r="G24" s="13">
        <f>(E24/C24)*100</f>
        <v>557.3634651600753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3181.2</v>
      </c>
      <c r="F25" s="10"/>
      <c r="G25" s="10">
        <f>(E25/C25)*100</f>
        <v>12.742639695573802</v>
      </c>
      <c r="H25" s="69">
        <v>3181152.03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355.7</v>
      </c>
      <c r="F26" s="13"/>
      <c r="G26" s="13">
        <f>(E26/C26)*100</f>
        <v>6.988212180746562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195.5</v>
      </c>
      <c r="F27" s="13"/>
      <c r="G27" s="13">
        <f>(E27/C27)*100</f>
        <v>13.20945945945946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2630</v>
      </c>
      <c r="F28" s="13"/>
      <c r="G28" s="13">
        <f>(E28/C28)*100</f>
        <v>14.297363413971187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2162.2</v>
      </c>
      <c r="F29" s="10">
        <f>F30+F32</f>
        <v>0</v>
      </c>
      <c r="G29" s="10">
        <f>G30</f>
        <v>26.69382716049383</v>
      </c>
      <c r="H29" s="69">
        <v>2162166.47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2162.2</v>
      </c>
      <c r="F30" s="13"/>
      <c r="G30" s="13">
        <f>(E30/C30)*100</f>
        <v>26.69382716049383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6568</v>
      </c>
      <c r="F35" s="10"/>
      <c r="G35" s="10">
        <f>(E35/C35)*100</f>
        <v>25.926656929696446</v>
      </c>
      <c r="H35" s="69">
        <v>6568006.46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6093</v>
      </c>
      <c r="F36" s="13"/>
      <c r="G36" s="13">
        <f>(E36/C36)*100</f>
        <v>25.73274769828533</v>
      </c>
    </row>
    <row r="37" spans="1:7" ht="24.75" customHeight="1">
      <c r="A37" s="27" t="s">
        <v>64</v>
      </c>
      <c r="B37" s="73" t="s">
        <v>189</v>
      </c>
      <c r="C37" s="12">
        <v>0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1655</v>
      </c>
      <c r="D38" s="12"/>
      <c r="E38" s="12">
        <v>440.1</v>
      </c>
      <c r="F38" s="13"/>
      <c r="G38" s="13">
        <f>E38/C38*100</f>
        <v>26.59214501510574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410.8</v>
      </c>
      <c r="F39" s="10"/>
      <c r="G39" s="10">
        <f>(E39/C39)*100</f>
        <v>18.429789143113503</v>
      </c>
      <c r="H39" s="69">
        <v>410768.56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410.8</v>
      </c>
      <c r="F40" s="13"/>
      <c r="G40" s="13">
        <f>(E40/C40)*100</f>
        <v>18.429789143113503</v>
      </c>
    </row>
    <row r="41" spans="1:8" ht="28.5" customHeight="1">
      <c r="A41" s="25" t="s">
        <v>129</v>
      </c>
      <c r="B41" s="71" t="s">
        <v>193</v>
      </c>
      <c r="C41" s="9">
        <f>C42+C43</f>
        <v>1100</v>
      </c>
      <c r="D41" s="9"/>
      <c r="E41" s="9">
        <f>E42+E43</f>
        <v>4455.8</v>
      </c>
      <c r="F41" s="10"/>
      <c r="G41" s="10">
        <f>E41/C41*100</f>
        <v>405.0727272727273</v>
      </c>
      <c r="H41" s="69">
        <v>4455818.75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6.3</v>
      </c>
      <c r="F42" s="18"/>
      <c r="G42" s="18">
        <f>E42/C42*100</f>
        <v>42</v>
      </c>
    </row>
    <row r="43" spans="1:7" ht="15" customHeight="1">
      <c r="A43" s="26" t="s">
        <v>67</v>
      </c>
      <c r="B43" s="75" t="s">
        <v>195</v>
      </c>
      <c r="C43" s="17">
        <v>1085</v>
      </c>
      <c r="D43" s="17"/>
      <c r="E43" s="17">
        <v>4449.5</v>
      </c>
      <c r="F43" s="18"/>
      <c r="G43" s="18">
        <f>E43/C43*100</f>
        <v>410.09216589861757</v>
      </c>
    </row>
    <row r="44" spans="1:8" ht="24">
      <c r="A44" s="25" t="s">
        <v>35</v>
      </c>
      <c r="B44" s="71" t="s">
        <v>196</v>
      </c>
      <c r="C44" s="9">
        <f>C45+C46+C47</f>
        <v>636</v>
      </c>
      <c r="D44" s="9"/>
      <c r="E44" s="9">
        <f>E45+E46+E47</f>
        <v>334.8</v>
      </c>
      <c r="F44" s="10"/>
      <c r="G44" s="10">
        <f>(E44/C44)*100</f>
        <v>52.64150943396226</v>
      </c>
      <c r="H44" s="69">
        <v>334843.52</v>
      </c>
    </row>
    <row r="45" spans="1:7" ht="15" customHeight="1">
      <c r="A45" s="26" t="s">
        <v>68</v>
      </c>
      <c r="B45" s="75" t="s">
        <v>197</v>
      </c>
      <c r="C45" s="17">
        <v>56</v>
      </c>
      <c r="D45" s="17"/>
      <c r="E45" s="17">
        <v>16.6</v>
      </c>
      <c r="F45" s="18"/>
      <c r="G45" s="18">
        <f>E45/C45*100</f>
        <v>29.642857142857142</v>
      </c>
    </row>
    <row r="46" spans="1:7" ht="74.25" customHeight="1">
      <c r="A46" s="30" t="s">
        <v>69</v>
      </c>
      <c r="B46" s="75" t="s">
        <v>198</v>
      </c>
      <c r="C46" s="17">
        <v>0</v>
      </c>
      <c r="D46" s="17"/>
      <c r="E46" s="17">
        <v>158.3</v>
      </c>
      <c r="F46" s="18"/>
      <c r="G46" s="18" t="e">
        <f>E46/C46*100</f>
        <v>#DIV/0!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159.9</v>
      </c>
      <c r="F47" s="18"/>
      <c r="G47" s="18">
        <f>E47/C47*100</f>
        <v>27.568965517241377</v>
      </c>
    </row>
    <row r="48" spans="1:8" ht="15">
      <c r="A48" s="25" t="s">
        <v>130</v>
      </c>
      <c r="B48" s="74" t="s">
        <v>200</v>
      </c>
      <c r="C48" s="9">
        <f>C49+C61+C63+C62</f>
        <v>313</v>
      </c>
      <c r="D48" s="9">
        <f>D49+D61+D63</f>
        <v>0</v>
      </c>
      <c r="E48" s="9">
        <f>E49+E61+E63+E62</f>
        <v>106</v>
      </c>
      <c r="F48" s="10"/>
      <c r="G48" s="10">
        <f>(E48/C48)*100</f>
        <v>33.86581469648562</v>
      </c>
      <c r="H48" s="69">
        <v>105977.42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</f>
        <v>213</v>
      </c>
      <c r="D49" s="61">
        <f>D50+D51+D52+D54+D56++D59+D60</f>
        <v>0</v>
      </c>
      <c r="E49" s="61">
        <f>E50+E51+E52+E54+E56++E59+E60+E55+E57+E58+E53</f>
        <v>48.6</v>
      </c>
      <c r="F49" s="64">
        <v>51</v>
      </c>
      <c r="G49" s="10">
        <f>(E49/C49)*100</f>
        <v>22.816901408450704</v>
      </c>
    </row>
    <row r="50" spans="1:7" ht="47.25" customHeight="1">
      <c r="A50" s="26" t="s">
        <v>132</v>
      </c>
      <c r="B50" s="73" t="s">
        <v>202</v>
      </c>
      <c r="C50" s="17">
        <v>9</v>
      </c>
      <c r="D50" s="17"/>
      <c r="E50" s="17">
        <v>0.6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36</v>
      </c>
      <c r="D51" s="17"/>
      <c r="E51" s="17">
        <v>5.6</v>
      </c>
      <c r="F51" s="19">
        <v>71</v>
      </c>
      <c r="G51" s="18">
        <f>(E51/C51)*100</f>
        <v>15.555555555555555</v>
      </c>
    </row>
    <row r="52" spans="1:7" ht="47.25" customHeight="1">
      <c r="A52" s="26" t="s">
        <v>134</v>
      </c>
      <c r="B52" s="73" t="s">
        <v>204</v>
      </c>
      <c r="C52" s="17">
        <v>8</v>
      </c>
      <c r="D52" s="17"/>
      <c r="E52" s="17">
        <v>1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0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2.3</v>
      </c>
      <c r="F55" s="19"/>
      <c r="G55" s="18">
        <f>E55/C55*100</f>
        <v>28.749999999999996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5.1</v>
      </c>
      <c r="F56" s="19">
        <v>887.3</v>
      </c>
      <c r="G56" s="18">
        <f>E56/C56*100</f>
        <v>18.88888888888889</v>
      </c>
    </row>
    <row r="57" spans="1:7" ht="84" customHeight="1">
      <c r="A57" s="26" t="s">
        <v>143</v>
      </c>
      <c r="B57" s="73" t="s">
        <v>209</v>
      </c>
      <c r="C57" s="17">
        <v>4</v>
      </c>
      <c r="D57" s="17"/>
      <c r="E57" s="17">
        <v>0.6</v>
      </c>
      <c r="F57" s="19"/>
      <c r="G57" s="18">
        <f>E57/C57*100</f>
        <v>15</v>
      </c>
    </row>
    <row r="58" spans="1:7" ht="84" customHeight="1">
      <c r="A58" s="26" t="s">
        <v>144</v>
      </c>
      <c r="B58" s="73" t="s">
        <v>210</v>
      </c>
      <c r="C58" s="17">
        <v>26</v>
      </c>
      <c r="D58" s="17"/>
      <c r="E58" s="17">
        <v>6.5</v>
      </c>
      <c r="F58" s="19"/>
      <c r="G58" s="18">
        <f>E58/C58*100</f>
        <v>25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7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11.9</v>
      </c>
      <c r="F60" s="19">
        <v>87.6</v>
      </c>
      <c r="G60" s="18">
        <f t="shared" si="2"/>
        <v>12.934782608695652</v>
      </c>
    </row>
    <row r="61" spans="1:7" ht="35.25" customHeight="1">
      <c r="A61" s="26" t="s">
        <v>137</v>
      </c>
      <c r="B61" s="73" t="s">
        <v>213</v>
      </c>
      <c r="C61" s="17">
        <v>100</v>
      </c>
      <c r="D61" s="17"/>
      <c r="E61" s="17">
        <v>15.7</v>
      </c>
      <c r="F61" s="19">
        <v>221.8</v>
      </c>
      <c r="G61" s="18">
        <f t="shared" si="2"/>
        <v>15.7</v>
      </c>
    </row>
    <row r="62" spans="1:7" ht="94.5" customHeight="1">
      <c r="A62" s="26" t="s">
        <v>147</v>
      </c>
      <c r="B62" s="73" t="s">
        <v>214</v>
      </c>
      <c r="C62" s="17">
        <v>0</v>
      </c>
      <c r="D62" s="17"/>
      <c r="E62" s="17">
        <v>3.9</v>
      </c>
      <c r="F62" s="17">
        <v>3536.16</v>
      </c>
      <c r="G62" s="18" t="e">
        <f>E62/C62*100</f>
        <v>#DIV/0!</v>
      </c>
    </row>
    <row r="63" spans="1:7" ht="25.5" customHeight="1">
      <c r="A63" s="26" t="s">
        <v>138</v>
      </c>
      <c r="B63" s="73" t="s">
        <v>215</v>
      </c>
      <c r="C63" s="17">
        <v>0</v>
      </c>
      <c r="D63" s="17"/>
      <c r="E63" s="17">
        <v>37.8</v>
      </c>
      <c r="F63" s="19">
        <v>68.4</v>
      </c>
      <c r="G63" s="18" t="e">
        <f t="shared" si="2"/>
        <v>#DIV/0!</v>
      </c>
    </row>
    <row r="64" spans="1:8" ht="18" customHeight="1">
      <c r="A64" s="25" t="s">
        <v>78</v>
      </c>
      <c r="B64" s="76" t="s">
        <v>216</v>
      </c>
      <c r="C64" s="9">
        <v>514</v>
      </c>
      <c r="D64" s="9"/>
      <c r="E64" s="9">
        <v>2293.7</v>
      </c>
      <c r="F64" s="10"/>
      <c r="G64" s="18">
        <f>E64/C64*100</f>
        <v>446.24513618677037</v>
      </c>
      <c r="H64" s="69">
        <v>2293728.62</v>
      </c>
    </row>
    <row r="65" spans="1:9" ht="24">
      <c r="A65" s="25" t="s">
        <v>51</v>
      </c>
      <c r="B65" s="71"/>
      <c r="C65" s="9">
        <f>C7+C14+C20+C25+C29+C35+C39+C41+C44+C48+C64+C33</f>
        <v>344968</v>
      </c>
      <c r="D65" s="9">
        <f>D7+D14+D20+D25+D29+D35+D39+D41+D44+D48+D64+D33</f>
        <v>0</v>
      </c>
      <c r="E65" s="9">
        <f>E7+E14+E20+E25+E29+E35+E39+E41+E44+E48+E64</f>
        <v>96509.1</v>
      </c>
      <c r="F65" s="10"/>
      <c r="G65" s="10">
        <f t="shared" si="2"/>
        <v>27.976247072192205</v>
      </c>
      <c r="H65" s="69">
        <v>96509123.08</v>
      </c>
      <c r="I65" s="69">
        <f>H7+H14+H20+H25+H29+H35+H39+H41+H44+H48+H64</f>
        <v>96509123.08</v>
      </c>
    </row>
    <row r="66" spans="1:7" ht="15">
      <c r="A66" s="25" t="s">
        <v>32</v>
      </c>
      <c r="B66" s="74" t="s">
        <v>217</v>
      </c>
      <c r="C66" s="9">
        <f>C67+C74+C75</f>
        <v>1210322.7</v>
      </c>
      <c r="D66" s="9">
        <f>D67+D74+D75</f>
        <v>0</v>
      </c>
      <c r="E66" s="9">
        <f>E67+E74+E75</f>
        <v>268386.19999999995</v>
      </c>
      <c r="F66" s="10"/>
      <c r="G66" s="10">
        <f t="shared" si="2"/>
        <v>22.174763804727444</v>
      </c>
    </row>
    <row r="67" spans="1:7" ht="24.75" customHeight="1">
      <c r="A67" s="31" t="s">
        <v>79</v>
      </c>
      <c r="B67" s="74" t="s">
        <v>218</v>
      </c>
      <c r="C67" s="9">
        <f>C68+C71+C72+C73</f>
        <v>1209617.7</v>
      </c>
      <c r="D67" s="9">
        <f>D68+D71+D72+D73</f>
        <v>0</v>
      </c>
      <c r="E67" s="9">
        <f>E68+E71+E72+E73</f>
        <v>269223.6</v>
      </c>
      <c r="F67" s="10"/>
      <c r="G67" s="10">
        <f t="shared" si="2"/>
        <v>22.25691637944782</v>
      </c>
    </row>
    <row r="68" spans="1:7" ht="24.75" customHeight="1">
      <c r="A68" s="26" t="s">
        <v>80</v>
      </c>
      <c r="B68" s="75" t="s">
        <v>219</v>
      </c>
      <c r="C68" s="9">
        <f>C69+C70</f>
        <v>229374</v>
      </c>
      <c r="D68" s="9">
        <f>D69+D70</f>
        <v>0</v>
      </c>
      <c r="E68" s="9">
        <f>E69+E70</f>
        <v>84246.90000000001</v>
      </c>
      <c r="F68" s="20">
        <f>F69</f>
        <v>0</v>
      </c>
      <c r="G68" s="20">
        <f>G69</f>
        <v>36.80512591932249</v>
      </c>
    </row>
    <row r="69" spans="1:7" ht="24.75" customHeight="1">
      <c r="A69" s="26" t="s">
        <v>86</v>
      </c>
      <c r="B69" s="75" t="s">
        <v>220</v>
      </c>
      <c r="C69" s="16">
        <v>224350</v>
      </c>
      <c r="D69" s="16"/>
      <c r="E69" s="16">
        <v>82572.3</v>
      </c>
      <c r="F69" s="21"/>
      <c r="G69" s="21">
        <f aca="true" t="shared" si="3" ref="G69:G74">E69/C69*100</f>
        <v>36.80512591932249</v>
      </c>
    </row>
    <row r="70" spans="1:7" ht="24.75" customHeight="1">
      <c r="A70" s="26" t="s">
        <v>151</v>
      </c>
      <c r="B70" s="75" t="s">
        <v>221</v>
      </c>
      <c r="C70" s="66">
        <v>5024</v>
      </c>
      <c r="D70" s="66"/>
      <c r="E70" s="66">
        <v>1674.6</v>
      </c>
      <c r="F70" s="63"/>
      <c r="G70" s="21">
        <f t="shared" si="3"/>
        <v>33.33200636942675</v>
      </c>
    </row>
    <row r="71" spans="1:7" ht="28.5" customHeight="1">
      <c r="A71" s="26" t="s">
        <v>53</v>
      </c>
      <c r="B71" s="75" t="s">
        <v>222</v>
      </c>
      <c r="C71" s="16">
        <v>160060.1</v>
      </c>
      <c r="D71" s="16"/>
      <c r="E71" s="16">
        <v>37803.2</v>
      </c>
      <c r="F71" s="21"/>
      <c r="G71" s="21">
        <f t="shared" si="3"/>
        <v>23.61812844050453</v>
      </c>
    </row>
    <row r="72" spans="1:7" ht="21.75" customHeight="1">
      <c r="A72" s="26" t="s">
        <v>81</v>
      </c>
      <c r="B72" s="75" t="s">
        <v>223</v>
      </c>
      <c r="C72" s="16">
        <v>734149.3</v>
      </c>
      <c r="D72" s="16"/>
      <c r="E72" s="16">
        <v>140754.9</v>
      </c>
      <c r="F72" s="21"/>
      <c r="G72" s="21">
        <f t="shared" si="3"/>
        <v>19.17251708882648</v>
      </c>
    </row>
    <row r="73" spans="1:7" ht="15">
      <c r="A73" s="26" t="s">
        <v>34</v>
      </c>
      <c r="B73" s="75" t="s">
        <v>224</v>
      </c>
      <c r="C73" s="16">
        <v>86034.3</v>
      </c>
      <c r="D73" s="16"/>
      <c r="E73" s="16">
        <v>6418.6</v>
      </c>
      <c r="F73" s="21"/>
      <c r="G73" s="21">
        <f t="shared" si="3"/>
        <v>7.460512841971168</v>
      </c>
    </row>
    <row r="74" spans="1:7" ht="15">
      <c r="A74" s="26" t="s">
        <v>87</v>
      </c>
      <c r="B74" s="75" t="s">
        <v>225</v>
      </c>
      <c r="C74" s="16">
        <v>705</v>
      </c>
      <c r="D74" s="16"/>
      <c r="E74" s="16">
        <v>55</v>
      </c>
      <c r="F74" s="21"/>
      <c r="G74" s="21">
        <f t="shared" si="3"/>
        <v>7.801418439716312</v>
      </c>
    </row>
    <row r="75" spans="1:9" ht="35.25" customHeight="1">
      <c r="A75" s="26" t="s">
        <v>56</v>
      </c>
      <c r="B75" s="75" t="s">
        <v>226</v>
      </c>
      <c r="C75" s="16"/>
      <c r="D75" s="16"/>
      <c r="E75" s="16">
        <v>-892.4</v>
      </c>
      <c r="F75" s="21"/>
      <c r="G75" s="21"/>
      <c r="I75" s="69"/>
    </row>
    <row r="76" spans="1:9" ht="15">
      <c r="A76" s="25" t="s">
        <v>20</v>
      </c>
      <c r="B76" s="74"/>
      <c r="C76" s="9">
        <f>C65+C66</f>
        <v>1555290.7</v>
      </c>
      <c r="D76" s="9"/>
      <c r="E76" s="9">
        <f>E65+E66</f>
        <v>364895.29999999993</v>
      </c>
      <c r="F76" s="10"/>
      <c r="G76" s="10">
        <f>E76/C76*100</f>
        <v>23.46154966399529</v>
      </c>
      <c r="H76" s="69">
        <v>235940054.76</v>
      </c>
      <c r="I76" s="69"/>
    </row>
    <row r="77" spans="1:9" ht="15">
      <c r="A77" s="25" t="s">
        <v>21</v>
      </c>
      <c r="B77" s="77"/>
      <c r="C77" s="9"/>
      <c r="D77" s="9"/>
      <c r="E77" s="9"/>
      <c r="F77" s="10"/>
      <c r="G77" s="10"/>
      <c r="I77" s="69"/>
    </row>
    <row r="78" spans="1:9" ht="13.5">
      <c r="A78" s="26" t="s">
        <v>29</v>
      </c>
      <c r="B78" s="78">
        <v>100</v>
      </c>
      <c r="C78" s="17">
        <v>66908.4</v>
      </c>
      <c r="D78" s="17"/>
      <c r="E78" s="17">
        <v>18840.8</v>
      </c>
      <c r="F78" s="18"/>
      <c r="G78" s="18">
        <f>(E78/C78)*100</f>
        <v>28.159095121090928</v>
      </c>
      <c r="H78" s="69">
        <v>66908440.38</v>
      </c>
      <c r="I78" s="69">
        <v>18840817.79</v>
      </c>
    </row>
    <row r="79" spans="1:9" ht="13.5" hidden="1">
      <c r="A79" s="26" t="s">
        <v>33</v>
      </c>
      <c r="B79" s="79" t="s">
        <v>227</v>
      </c>
      <c r="C79" s="17">
        <v>0</v>
      </c>
      <c r="D79" s="17"/>
      <c r="E79" s="17">
        <v>0</v>
      </c>
      <c r="F79" s="18"/>
      <c r="G79" s="18" t="e">
        <f>E79/C79*100</f>
        <v>#DIV/0!</v>
      </c>
      <c r="I79" s="69"/>
    </row>
    <row r="80" spans="1:9" ht="24">
      <c r="A80" s="26" t="s">
        <v>30</v>
      </c>
      <c r="B80" s="78">
        <v>300</v>
      </c>
      <c r="C80" s="17">
        <v>8865.4</v>
      </c>
      <c r="D80" s="17"/>
      <c r="E80" s="17">
        <v>2629</v>
      </c>
      <c r="F80" s="18"/>
      <c r="G80" s="18">
        <f>(E80/C80)*100</f>
        <v>29.654612313037205</v>
      </c>
      <c r="H80" s="69">
        <v>8865400</v>
      </c>
      <c r="I80" s="69">
        <v>2629022.21</v>
      </c>
    </row>
    <row r="81" spans="1:9" ht="13.5">
      <c r="A81" s="26" t="s">
        <v>31</v>
      </c>
      <c r="B81" s="78">
        <v>400</v>
      </c>
      <c r="C81" s="17">
        <v>69774.7</v>
      </c>
      <c r="D81" s="17"/>
      <c r="E81" s="17">
        <v>17158</v>
      </c>
      <c r="F81" s="18"/>
      <c r="G81" s="18">
        <f>(E81/C81)*100</f>
        <v>24.59057509383774</v>
      </c>
      <c r="H81" s="69">
        <v>69774704.83</v>
      </c>
      <c r="I81" s="69">
        <v>17157976.46</v>
      </c>
    </row>
    <row r="82" spans="1:9" ht="13.5">
      <c r="A82" s="26" t="s">
        <v>39</v>
      </c>
      <c r="B82" s="78">
        <v>500</v>
      </c>
      <c r="C82" s="17">
        <v>345336.5</v>
      </c>
      <c r="D82" s="17"/>
      <c r="E82" s="17">
        <v>42064.6</v>
      </c>
      <c r="F82" s="18"/>
      <c r="G82" s="18">
        <f>(E82/C82)*100</f>
        <v>12.180757029737661</v>
      </c>
      <c r="H82" s="69">
        <v>345336441.77</v>
      </c>
      <c r="I82" s="69">
        <v>42064603.1</v>
      </c>
    </row>
    <row r="83" spans="1:9" ht="13.5">
      <c r="A83" s="26" t="s">
        <v>22</v>
      </c>
      <c r="B83" s="78">
        <v>700</v>
      </c>
      <c r="C83" s="17">
        <v>755399.4</v>
      </c>
      <c r="D83" s="17"/>
      <c r="E83" s="17">
        <v>212745.7</v>
      </c>
      <c r="F83" s="18"/>
      <c r="G83" s="18">
        <f>(E83/C83)*100</f>
        <v>28.16333981732048</v>
      </c>
      <c r="H83" s="69">
        <v>755399396.79</v>
      </c>
      <c r="I83" s="69">
        <v>212745717.18</v>
      </c>
    </row>
    <row r="84" spans="1:9" ht="13.5">
      <c r="A84" s="26" t="s">
        <v>139</v>
      </c>
      <c r="B84" s="78">
        <v>800</v>
      </c>
      <c r="C84" s="17">
        <v>73795.5</v>
      </c>
      <c r="D84" s="17"/>
      <c r="E84" s="17">
        <v>23275.5</v>
      </c>
      <c r="F84" s="18"/>
      <c r="G84" s="18">
        <f>(E84/C84)*100</f>
        <v>31.540541089903858</v>
      </c>
      <c r="H84" s="69">
        <v>73795500</v>
      </c>
      <c r="I84" s="69">
        <v>23275448.28</v>
      </c>
    </row>
    <row r="85" spans="1:9" ht="13.5" hidden="1">
      <c r="A85" s="26" t="s">
        <v>37</v>
      </c>
      <c r="B85" s="78">
        <v>900</v>
      </c>
      <c r="C85" s="17"/>
      <c r="D85" s="17"/>
      <c r="E85" s="17"/>
      <c r="F85" s="18"/>
      <c r="G85" s="18"/>
      <c r="I85" s="69"/>
    </row>
    <row r="86" spans="1:9" ht="13.5" hidden="1">
      <c r="A86" s="26" t="s">
        <v>37</v>
      </c>
      <c r="B86" s="78">
        <v>900</v>
      </c>
      <c r="C86" s="17">
        <v>0</v>
      </c>
      <c r="D86" s="17"/>
      <c r="E86" s="17">
        <v>0</v>
      </c>
      <c r="F86" s="18"/>
      <c r="G86" s="18"/>
      <c r="I86" s="69"/>
    </row>
    <row r="87" spans="1:9" ht="13.5">
      <c r="A87" s="26" t="s">
        <v>23</v>
      </c>
      <c r="B87" s="78">
        <v>1000</v>
      </c>
      <c r="C87" s="17">
        <v>210968.1</v>
      </c>
      <c r="D87" s="17"/>
      <c r="E87" s="17">
        <v>35893.4</v>
      </c>
      <c r="F87" s="18"/>
      <c r="G87" s="18">
        <f>(E87/C87)*100</f>
        <v>17.01366225509923</v>
      </c>
      <c r="H87" s="69">
        <v>210968135.8</v>
      </c>
      <c r="I87" s="69">
        <v>35893374.55</v>
      </c>
    </row>
    <row r="88" spans="1:9" ht="13.5">
      <c r="A88" s="26" t="s">
        <v>46</v>
      </c>
      <c r="B88" s="78">
        <v>1100</v>
      </c>
      <c r="C88" s="17">
        <v>36441.7</v>
      </c>
      <c r="D88" s="17"/>
      <c r="E88" s="17">
        <v>11311.8</v>
      </c>
      <c r="F88" s="18"/>
      <c r="G88" s="18">
        <f>(E88/C88)*100</f>
        <v>31.04081313440372</v>
      </c>
      <c r="H88" s="69">
        <v>36441656.71</v>
      </c>
      <c r="I88" s="69">
        <v>11311832.03</v>
      </c>
    </row>
    <row r="89" spans="1:9" ht="13.5">
      <c r="A89" s="26" t="s">
        <v>47</v>
      </c>
      <c r="B89" s="78">
        <v>1200</v>
      </c>
      <c r="C89" s="17">
        <v>7983.8</v>
      </c>
      <c r="D89" s="17"/>
      <c r="E89" s="17">
        <v>2419.6</v>
      </c>
      <c r="F89" s="18"/>
      <c r="G89" s="18">
        <f>(E89/C89)*100</f>
        <v>30.306370400060118</v>
      </c>
      <c r="H89" s="69">
        <v>7983800</v>
      </c>
      <c r="I89" s="69">
        <v>2419623.69</v>
      </c>
    </row>
    <row r="90" spans="1:9" ht="24">
      <c r="A90" s="26" t="s">
        <v>48</v>
      </c>
      <c r="B90" s="78">
        <v>1300</v>
      </c>
      <c r="C90" s="17">
        <v>141.6</v>
      </c>
      <c r="D90" s="17"/>
      <c r="E90" s="17">
        <v>2.3</v>
      </c>
      <c r="F90" s="18"/>
      <c r="G90" s="18">
        <f>(E90/C90)*100</f>
        <v>1.6242937853107344</v>
      </c>
      <c r="H90" s="69">
        <v>141600</v>
      </c>
      <c r="I90" s="69">
        <v>2289.2</v>
      </c>
    </row>
    <row r="91" spans="1:9" ht="15">
      <c r="A91" s="25" t="s">
        <v>24</v>
      </c>
      <c r="B91" s="80"/>
      <c r="C91" s="9">
        <f>SUM(C78:C90)</f>
        <v>1575615.1</v>
      </c>
      <c r="D91" s="9">
        <f>SUM(D78:D90)</f>
        <v>0</v>
      </c>
      <c r="E91" s="9">
        <f>SUM(E78:E90)</f>
        <v>366340.69999999995</v>
      </c>
      <c r="F91" s="10">
        <f>SUM(F78:F90)</f>
        <v>0</v>
      </c>
      <c r="G91" s="10">
        <f>E91/C91*100</f>
        <v>23.250646683952187</v>
      </c>
      <c r="H91" s="69">
        <f>SUM(H78:H90)</f>
        <v>1575615076.28</v>
      </c>
      <c r="I91" s="69">
        <f>SUM(I78:I90)</f>
        <v>366340704.48999995</v>
      </c>
    </row>
    <row r="92" spans="1:9" ht="15">
      <c r="A92" s="50"/>
      <c r="B92" s="81"/>
      <c r="C92" s="51"/>
      <c r="D92" s="51"/>
      <c r="E92" s="52"/>
      <c r="F92" s="53"/>
      <c r="G92" s="53"/>
      <c r="I92" s="69"/>
    </row>
    <row r="93" spans="1:9" ht="23.25">
      <c r="A93" s="33" t="s">
        <v>7</v>
      </c>
      <c r="B93" s="34">
        <f>C91-C76</f>
        <v>20324.40000000014</v>
      </c>
      <c r="C93" s="34">
        <f>E91-E76</f>
        <v>1445.4000000000233</v>
      </c>
      <c r="D93" s="55"/>
      <c r="I93" s="32">
        <f>H76-I91</f>
        <v>-130400649.72999996</v>
      </c>
    </row>
    <row r="94" spans="1:7" ht="24">
      <c r="A94" s="37" t="s">
        <v>8</v>
      </c>
      <c r="B94" s="38">
        <f>B95+B98</f>
        <v>8984.4</v>
      </c>
      <c r="C94" s="39">
        <f>C95+C98</f>
        <v>0</v>
      </c>
      <c r="D94" s="67"/>
      <c r="G94" s="35"/>
    </row>
    <row r="95" spans="1:4" ht="13.5">
      <c r="A95" s="33" t="s">
        <v>9</v>
      </c>
      <c r="B95" s="40">
        <f>B96+B97</f>
        <v>8984.4</v>
      </c>
      <c r="C95" s="41">
        <v>0</v>
      </c>
      <c r="D95" s="56"/>
    </row>
    <row r="96" spans="1:7" ht="24">
      <c r="A96" s="26" t="s">
        <v>156</v>
      </c>
      <c r="B96" s="42">
        <v>10000</v>
      </c>
      <c r="C96" s="43"/>
      <c r="D96" s="57"/>
      <c r="G96" s="35"/>
    </row>
    <row r="97" spans="1:4" ht="24">
      <c r="A97" s="26" t="s">
        <v>140</v>
      </c>
      <c r="B97" s="38">
        <v>-1015.6</v>
      </c>
      <c r="C97" s="44"/>
      <c r="D97" s="58"/>
    </row>
    <row r="98" spans="1:4" ht="23.25">
      <c r="A98" s="33" t="s">
        <v>141</v>
      </c>
      <c r="B98" s="45">
        <f>B99+B100</f>
        <v>0</v>
      </c>
      <c r="C98" s="46">
        <f>C99+C100</f>
        <v>0</v>
      </c>
      <c r="D98" s="55"/>
    </row>
    <row r="99" spans="1:11" ht="50.25" customHeight="1">
      <c r="A99" s="26" t="s">
        <v>153</v>
      </c>
      <c r="B99" s="38">
        <v>0</v>
      </c>
      <c r="C99" s="44">
        <v>0</v>
      </c>
      <c r="D99" s="58"/>
      <c r="K99" s="22" t="s">
        <v>100</v>
      </c>
    </row>
    <row r="100" spans="1:4" ht="36">
      <c r="A100" s="26" t="s">
        <v>149</v>
      </c>
      <c r="B100" s="38"/>
      <c r="C100" s="44">
        <v>0</v>
      </c>
      <c r="D100" s="58"/>
    </row>
    <row r="101" spans="1:4" ht="23.25">
      <c r="A101" s="25" t="s">
        <v>82</v>
      </c>
      <c r="B101" s="34">
        <v>0</v>
      </c>
      <c r="C101" s="47">
        <v>0</v>
      </c>
      <c r="D101" s="58"/>
    </row>
    <row r="102" spans="1:4" ht="23.25">
      <c r="A102" s="33" t="s">
        <v>14</v>
      </c>
      <c r="B102" s="34">
        <f>B93-B94</f>
        <v>11340.00000000014</v>
      </c>
      <c r="C102" s="68">
        <f>C93-C94</f>
        <v>1445.4000000000233</v>
      </c>
      <c r="D102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87">
      <selection activeCell="G114" sqref="G11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8.875" style="22" customWidth="1"/>
    <col min="11" max="16384" width="8.875" style="22" customWidth="1"/>
  </cols>
  <sheetData>
    <row r="1" spans="1:7" ht="39" customHeight="1" thickBot="1">
      <c r="A1" s="90" t="s">
        <v>229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245780</v>
      </c>
      <c r="D7" s="9"/>
      <c r="E7" s="9">
        <f>E9+E10+E11+E12+E13</f>
        <v>86319.3</v>
      </c>
      <c r="F7" s="10"/>
      <c r="G7" s="11">
        <f aca="true" t="shared" si="0" ref="G7:G12">(E7/C7)*100</f>
        <v>35.12055496785744</v>
      </c>
      <c r="H7" s="69">
        <v>64669139.19</v>
      </c>
    </row>
    <row r="8" spans="1:7" ht="15.75">
      <c r="A8" s="64" t="s">
        <v>122</v>
      </c>
      <c r="B8" s="72" t="s">
        <v>160</v>
      </c>
      <c r="C8" s="61">
        <f>C9+C10+C11+C12+C13</f>
        <v>245780</v>
      </c>
      <c r="D8" s="61">
        <f>D9+D10+D11+D12+D13</f>
        <v>0</v>
      </c>
      <c r="E8" s="61">
        <f>E9+E10+E11+E12+E13</f>
        <v>86319.3</v>
      </c>
      <c r="F8" s="65"/>
      <c r="G8" s="11">
        <f t="shared" si="0"/>
        <v>35.12055496785744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85773.2</v>
      </c>
      <c r="F9" s="13"/>
      <c r="G9" s="13">
        <f t="shared" si="0"/>
        <v>35.187561535936986</v>
      </c>
    </row>
    <row r="10" spans="1:7" ht="95.25" customHeight="1">
      <c r="A10" s="26" t="s">
        <v>40</v>
      </c>
      <c r="B10" s="73" t="s">
        <v>162</v>
      </c>
      <c r="C10" s="12">
        <v>10</v>
      </c>
      <c r="D10" s="12"/>
      <c r="E10" s="12">
        <v>9.3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536.8</v>
      </c>
      <c r="F11" s="13"/>
      <c r="G11" s="13">
        <f t="shared" si="0"/>
        <v>26.839999999999996</v>
      </c>
    </row>
    <row r="12" spans="1:7" ht="84">
      <c r="A12" s="26" t="s">
        <v>123</v>
      </c>
      <c r="B12" s="73" t="s">
        <v>164</v>
      </c>
      <c r="C12" s="12">
        <v>10</v>
      </c>
      <c r="D12" s="12"/>
      <c r="E12" s="12">
        <v>0</v>
      </c>
      <c r="F12" s="13"/>
      <c r="G12" s="13">
        <f t="shared" si="0"/>
        <v>0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3502.2</v>
      </c>
      <c r="F14" s="15"/>
      <c r="G14" s="15">
        <f aca="true" t="shared" si="1" ref="G14:G20">(E14/C14)*100</f>
        <v>30.837369023509726</v>
      </c>
      <c r="H14" s="69">
        <v>2546449.09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3502.2</v>
      </c>
      <c r="F15" s="15"/>
      <c r="G15" s="15">
        <f t="shared" si="1"/>
        <v>30.837369023509726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1582.3</v>
      </c>
      <c r="F16" s="13"/>
      <c r="G16" s="13">
        <f t="shared" si="1"/>
        <v>30.347142309167623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11.7</v>
      </c>
      <c r="F17" s="13"/>
      <c r="G17" s="13">
        <f t="shared" si="1"/>
        <v>38.99999999999999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2195.5</v>
      </c>
      <c r="F18" s="13"/>
      <c r="G18" s="13">
        <f t="shared" si="1"/>
        <v>32.00437317784257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-287.3</v>
      </c>
      <c r="F19" s="13"/>
      <c r="G19" s="13">
        <f t="shared" si="1"/>
        <v>38.460508701472556</v>
      </c>
    </row>
    <row r="20" spans="1:8" ht="15">
      <c r="A20" s="25" t="s">
        <v>16</v>
      </c>
      <c r="B20" s="74" t="s">
        <v>172</v>
      </c>
      <c r="C20" s="9">
        <f>C22+C23+C24+C21</f>
        <v>24641</v>
      </c>
      <c r="D20" s="9"/>
      <c r="E20" s="9">
        <f>E22+E23+E24+E21</f>
        <v>15213.900000000001</v>
      </c>
      <c r="F20" s="10"/>
      <c r="G20" s="11">
        <f t="shared" si="1"/>
        <v>61.7422182541293</v>
      </c>
      <c r="H20" s="69">
        <v>9781072.97</v>
      </c>
    </row>
    <row r="21" spans="1:7" ht="24">
      <c r="A21" s="26" t="s">
        <v>126</v>
      </c>
      <c r="B21" s="75" t="s">
        <v>173</v>
      </c>
      <c r="C21" s="12">
        <v>19350</v>
      </c>
      <c r="D21" s="12"/>
      <c r="E21" s="12">
        <v>6457.3</v>
      </c>
      <c r="F21" s="10"/>
      <c r="G21" s="18">
        <f>E21/C21*100</f>
        <v>33.37105943152455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4186</v>
      </c>
      <c r="F22" s="13"/>
      <c r="G22" s="13">
        <f>(E22/C22)*100</f>
        <v>88.12631578947368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531</v>
      </c>
      <c r="D24" s="12"/>
      <c r="E24" s="12">
        <v>4570.6</v>
      </c>
      <c r="F24" s="13"/>
      <c r="G24" s="13">
        <f>(E24/C24)*100</f>
        <v>860.75329566855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3921.4</v>
      </c>
      <c r="F25" s="10"/>
      <c r="G25" s="10">
        <f>(E25/C25)*100</f>
        <v>15.707590626877629</v>
      </c>
      <c r="H25" s="69">
        <v>3181152.03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483.5</v>
      </c>
      <c r="F26" s="13"/>
      <c r="G26" s="13">
        <f>(E26/C26)*100</f>
        <v>9.49901768172888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252.8</v>
      </c>
      <c r="F27" s="13"/>
      <c r="G27" s="13">
        <f>(E27/C27)*100</f>
        <v>17.08108108108108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3185.1</v>
      </c>
      <c r="F28" s="13"/>
      <c r="G28" s="13">
        <f>(E28/C28)*100</f>
        <v>17.315031258494155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2771.4</v>
      </c>
      <c r="F29" s="10">
        <f>F30+F32</f>
        <v>0</v>
      </c>
      <c r="G29" s="10">
        <f>G30</f>
        <v>34.214814814814815</v>
      </c>
      <c r="H29" s="69">
        <v>2162166.47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2771.4</v>
      </c>
      <c r="F30" s="13"/>
      <c r="G30" s="13">
        <f>(E30/C30)*100</f>
        <v>34.214814814814815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8691.8</v>
      </c>
      <c r="F35" s="10"/>
      <c r="G35" s="10">
        <f>(E35/C35)*100</f>
        <v>34.31018829195121</v>
      </c>
      <c r="H35" s="69">
        <v>6568006.46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8050</v>
      </c>
      <c r="F36" s="13"/>
      <c r="G36" s="13">
        <f>(E36/C36)*100</f>
        <v>33.99780386856998</v>
      </c>
    </row>
    <row r="37" spans="1:7" ht="24.75" customHeight="1">
      <c r="A37" s="27" t="s">
        <v>64</v>
      </c>
      <c r="B37" s="73" t="s">
        <v>189</v>
      </c>
      <c r="C37" s="12">
        <v>0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1655</v>
      </c>
      <c r="D38" s="12"/>
      <c r="E38" s="12">
        <v>606.9</v>
      </c>
      <c r="F38" s="13"/>
      <c r="G38" s="13">
        <f>E38/C38*100</f>
        <v>36.670694864048336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834.4</v>
      </c>
      <c r="F39" s="10"/>
      <c r="G39" s="10">
        <f>(E39/C39)*100</f>
        <v>37.43382682817406</v>
      </c>
      <c r="H39" s="69">
        <v>410768.56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834.4</v>
      </c>
      <c r="F40" s="13"/>
      <c r="G40" s="13">
        <f>(E40/C40)*100</f>
        <v>37.43382682817406</v>
      </c>
    </row>
    <row r="41" spans="1:8" ht="28.5" customHeight="1">
      <c r="A41" s="25" t="s">
        <v>129</v>
      </c>
      <c r="B41" s="71" t="s">
        <v>193</v>
      </c>
      <c r="C41" s="9">
        <f>C42+C43</f>
        <v>1100</v>
      </c>
      <c r="D41" s="9"/>
      <c r="E41" s="9">
        <f>E42+E43</f>
        <v>4472.1</v>
      </c>
      <c r="F41" s="10"/>
      <c r="G41" s="10">
        <f>E41/C41*100</f>
        <v>406.55454545454546</v>
      </c>
      <c r="H41" s="69">
        <v>4455818.75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7</v>
      </c>
      <c r="F42" s="18"/>
      <c r="G42" s="18">
        <f>E42/C42*100</f>
        <v>46.666666666666664</v>
      </c>
    </row>
    <row r="43" spans="1:7" ht="15" customHeight="1">
      <c r="A43" s="26" t="s">
        <v>67</v>
      </c>
      <c r="B43" s="75" t="s">
        <v>195</v>
      </c>
      <c r="C43" s="17">
        <v>1085</v>
      </c>
      <c r="D43" s="17"/>
      <c r="E43" s="17">
        <v>4465.1</v>
      </c>
      <c r="F43" s="18"/>
      <c r="G43" s="18">
        <f>E43/C43*100</f>
        <v>411.52995391705076</v>
      </c>
    </row>
    <row r="44" spans="1:8" ht="24">
      <c r="A44" s="25" t="s">
        <v>35</v>
      </c>
      <c r="B44" s="71" t="s">
        <v>196</v>
      </c>
      <c r="C44" s="9">
        <f>C45+C46+C47</f>
        <v>636</v>
      </c>
      <c r="D44" s="9"/>
      <c r="E44" s="9">
        <f>E45+E46+E47</f>
        <v>491.5</v>
      </c>
      <c r="F44" s="10"/>
      <c r="G44" s="10">
        <f>(E44/C44)*100</f>
        <v>77.27987421383648</v>
      </c>
      <c r="H44" s="69">
        <v>334843.52</v>
      </c>
    </row>
    <row r="45" spans="1:7" ht="15" customHeight="1">
      <c r="A45" s="26" t="s">
        <v>68</v>
      </c>
      <c r="B45" s="75" t="s">
        <v>197</v>
      </c>
      <c r="C45" s="17">
        <v>56</v>
      </c>
      <c r="D45" s="17"/>
      <c r="E45" s="17">
        <v>20.1</v>
      </c>
      <c r="F45" s="18"/>
      <c r="G45" s="18">
        <f>E45/C45*100</f>
        <v>35.892857142857146</v>
      </c>
    </row>
    <row r="46" spans="1:7" ht="74.25" customHeight="1">
      <c r="A46" s="30" t="s">
        <v>69</v>
      </c>
      <c r="B46" s="75" t="s">
        <v>198</v>
      </c>
      <c r="C46" s="17">
        <v>0</v>
      </c>
      <c r="D46" s="17"/>
      <c r="E46" s="17">
        <v>200.1</v>
      </c>
      <c r="F46" s="18"/>
      <c r="G46" s="18" t="e">
        <f>E46/C46*100</f>
        <v>#DIV/0!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271.3</v>
      </c>
      <c r="F47" s="18"/>
      <c r="G47" s="18">
        <f>E47/C47*100</f>
        <v>46.775862068965516</v>
      </c>
    </row>
    <row r="48" spans="1:8" ht="15">
      <c r="A48" s="25" t="s">
        <v>130</v>
      </c>
      <c r="B48" s="74" t="s">
        <v>200</v>
      </c>
      <c r="C48" s="9">
        <f>C49+C61+C63+C62</f>
        <v>313</v>
      </c>
      <c r="D48" s="9">
        <f>D49+D61+D63</f>
        <v>0</v>
      </c>
      <c r="E48" s="9">
        <f>E49+E61+E63+E62</f>
        <v>234.5</v>
      </c>
      <c r="F48" s="10"/>
      <c r="G48" s="10">
        <f>(E48/C48)*100</f>
        <v>74.92012779552716</v>
      </c>
      <c r="H48" s="69">
        <v>105977.42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</f>
        <v>213</v>
      </c>
      <c r="D49" s="61">
        <f>D50+D51+D52+D54+D56++D59+D60</f>
        <v>0</v>
      </c>
      <c r="E49" s="61">
        <f>E50+E51+E52+E54+E56++E59+E60+E55+E57+E58+E53</f>
        <v>83.2</v>
      </c>
      <c r="F49" s="64">
        <v>51</v>
      </c>
      <c r="G49" s="10">
        <f>(E49/C49)*100</f>
        <v>39.06103286384977</v>
      </c>
    </row>
    <row r="50" spans="1:7" ht="47.25" customHeight="1">
      <c r="A50" s="26" t="s">
        <v>132</v>
      </c>
      <c r="B50" s="73" t="s">
        <v>202</v>
      </c>
      <c r="C50" s="17">
        <v>9</v>
      </c>
      <c r="D50" s="17"/>
      <c r="E50" s="17">
        <v>1.2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36</v>
      </c>
      <c r="D51" s="17"/>
      <c r="E51" s="17">
        <v>7.6</v>
      </c>
      <c r="F51" s="19">
        <v>71</v>
      </c>
      <c r="G51" s="18">
        <f>(E51/C51)*100</f>
        <v>21.11111111111111</v>
      </c>
    </row>
    <row r="52" spans="1:7" ht="47.25" customHeight="1">
      <c r="A52" s="26" t="s">
        <v>134</v>
      </c>
      <c r="B52" s="73" t="s">
        <v>204</v>
      </c>
      <c r="C52" s="17">
        <v>8</v>
      </c>
      <c r="D52" s="17"/>
      <c r="E52" s="17">
        <v>11.1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0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2.3</v>
      </c>
      <c r="F55" s="19"/>
      <c r="G55" s="18">
        <f>E55/C55*100</f>
        <v>28.749999999999996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10.6</v>
      </c>
      <c r="F56" s="19">
        <v>887.3</v>
      </c>
      <c r="G56" s="18">
        <f>E56/C56*100</f>
        <v>39.25925925925926</v>
      </c>
    </row>
    <row r="57" spans="1:7" ht="84" customHeight="1">
      <c r="A57" s="26" t="s">
        <v>143</v>
      </c>
      <c r="B57" s="73" t="s">
        <v>209</v>
      </c>
      <c r="C57" s="17">
        <v>4</v>
      </c>
      <c r="D57" s="17"/>
      <c r="E57" s="17">
        <v>0.6</v>
      </c>
      <c r="F57" s="19"/>
      <c r="G57" s="18">
        <f>E57/C57*100</f>
        <v>15</v>
      </c>
    </row>
    <row r="58" spans="1:7" ht="84" customHeight="1">
      <c r="A58" s="26" t="s">
        <v>144</v>
      </c>
      <c r="B58" s="73" t="s">
        <v>210</v>
      </c>
      <c r="C58" s="17">
        <v>26</v>
      </c>
      <c r="D58" s="17"/>
      <c r="E58" s="17">
        <v>17.1</v>
      </c>
      <c r="F58" s="19"/>
      <c r="G58" s="18">
        <f>E58/C58*100</f>
        <v>65.76923076923077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7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17.7</v>
      </c>
      <c r="F60" s="19">
        <v>87.6</v>
      </c>
      <c r="G60" s="18">
        <f t="shared" si="2"/>
        <v>19.23913043478261</v>
      </c>
    </row>
    <row r="61" spans="1:7" ht="35.25" customHeight="1">
      <c r="A61" s="26" t="s">
        <v>137</v>
      </c>
      <c r="B61" s="73" t="s">
        <v>213</v>
      </c>
      <c r="C61" s="17">
        <v>100</v>
      </c>
      <c r="D61" s="17"/>
      <c r="E61" s="17">
        <v>27.1</v>
      </c>
      <c r="F61" s="19">
        <v>221.8</v>
      </c>
      <c r="G61" s="18">
        <f t="shared" si="2"/>
        <v>27.1</v>
      </c>
    </row>
    <row r="62" spans="1:7" ht="94.5" customHeight="1">
      <c r="A62" s="26" t="s">
        <v>147</v>
      </c>
      <c r="B62" s="73" t="s">
        <v>214</v>
      </c>
      <c r="C62" s="17">
        <v>0</v>
      </c>
      <c r="D62" s="17"/>
      <c r="E62" s="17">
        <v>5.1</v>
      </c>
      <c r="F62" s="17">
        <v>3536.16</v>
      </c>
      <c r="G62" s="18" t="e">
        <f>E62/C62*100</f>
        <v>#DIV/0!</v>
      </c>
    </row>
    <row r="63" spans="1:7" ht="25.5" customHeight="1">
      <c r="A63" s="26" t="s">
        <v>138</v>
      </c>
      <c r="B63" s="73" t="s">
        <v>215</v>
      </c>
      <c r="C63" s="17">
        <v>0</v>
      </c>
      <c r="D63" s="17"/>
      <c r="E63" s="17">
        <v>119.1</v>
      </c>
      <c r="F63" s="19">
        <v>68.4</v>
      </c>
      <c r="G63" s="18" t="e">
        <f t="shared" si="2"/>
        <v>#DIV/0!</v>
      </c>
    </row>
    <row r="64" spans="1:8" ht="18" customHeight="1">
      <c r="A64" s="25" t="s">
        <v>78</v>
      </c>
      <c r="B64" s="76" t="s">
        <v>216</v>
      </c>
      <c r="C64" s="9">
        <v>514</v>
      </c>
      <c r="D64" s="9"/>
      <c r="E64" s="9">
        <v>2413.7</v>
      </c>
      <c r="F64" s="10"/>
      <c r="G64" s="18">
        <f>E64/C64*100</f>
        <v>469.59143968871587</v>
      </c>
      <c r="H64" s="69">
        <v>2293728.62</v>
      </c>
    </row>
    <row r="65" spans="1:9" ht="24">
      <c r="A65" s="25" t="s">
        <v>51</v>
      </c>
      <c r="B65" s="71"/>
      <c r="C65" s="9">
        <f>C7+C14+C20+C25+C29+C35+C39+C41+C44+C48+C64+C33</f>
        <v>344968</v>
      </c>
      <c r="D65" s="9">
        <f>D7+D14+D20+D25+D29+D35+D39+D41+D44+D48+D64+D33</f>
        <v>0</v>
      </c>
      <c r="E65" s="9">
        <f>E7+E14+E20+E25+E29+E35+E39+E41+E44+E48+E64</f>
        <v>128866.19999999998</v>
      </c>
      <c r="F65" s="10"/>
      <c r="G65" s="10">
        <f t="shared" si="2"/>
        <v>37.35598664223927</v>
      </c>
      <c r="H65" s="69">
        <v>96509123.08</v>
      </c>
      <c r="I65" s="69">
        <f>H7+H14+H20+H25+H29+H35+H39+H41+H44+H48+H64</f>
        <v>96509123.08</v>
      </c>
    </row>
    <row r="66" spans="1:7" ht="15">
      <c r="A66" s="25" t="s">
        <v>32</v>
      </c>
      <c r="B66" s="74" t="s">
        <v>217</v>
      </c>
      <c r="C66" s="9">
        <f>C67+C74+C75</f>
        <v>1232070</v>
      </c>
      <c r="D66" s="9">
        <f>D67+D74+D75</f>
        <v>0</v>
      </c>
      <c r="E66" s="9">
        <f>E67+E74+E75</f>
        <v>434533.60000000003</v>
      </c>
      <c r="F66" s="10"/>
      <c r="G66" s="10">
        <f t="shared" si="2"/>
        <v>35.26858051896402</v>
      </c>
    </row>
    <row r="67" spans="1:7" ht="24.75" customHeight="1">
      <c r="A67" s="31" t="s">
        <v>79</v>
      </c>
      <c r="B67" s="74" t="s">
        <v>218</v>
      </c>
      <c r="C67" s="9">
        <f>C68+C71+C72+C73</f>
        <v>1231345</v>
      </c>
      <c r="D67" s="9">
        <f>D68+D71+D72+D73</f>
        <v>0</v>
      </c>
      <c r="E67" s="9">
        <f>E68+E71+E72+E73</f>
        <v>435368.10000000003</v>
      </c>
      <c r="F67" s="10"/>
      <c r="G67" s="10">
        <f t="shared" si="2"/>
        <v>35.357117623411796</v>
      </c>
    </row>
    <row r="68" spans="1:7" ht="24.75" customHeight="1">
      <c r="A68" s="26" t="s">
        <v>80</v>
      </c>
      <c r="B68" s="75" t="s">
        <v>219</v>
      </c>
      <c r="C68" s="9">
        <f>C69+C70</f>
        <v>229374</v>
      </c>
      <c r="D68" s="9">
        <f>D69+D70</f>
        <v>0</v>
      </c>
      <c r="E68" s="9">
        <f>E69+E70</f>
        <v>123136.90000000001</v>
      </c>
      <c r="F68" s="20">
        <f>F69</f>
        <v>0</v>
      </c>
      <c r="G68" s="20">
        <f>G69</f>
        <v>54.13964787162915</v>
      </c>
    </row>
    <row r="69" spans="1:7" ht="24.75" customHeight="1">
      <c r="A69" s="26" t="s">
        <v>86</v>
      </c>
      <c r="B69" s="75" t="s">
        <v>220</v>
      </c>
      <c r="C69" s="16">
        <v>224350</v>
      </c>
      <c r="D69" s="16"/>
      <c r="E69" s="16">
        <v>121462.3</v>
      </c>
      <c r="F69" s="21"/>
      <c r="G69" s="21">
        <f aca="true" t="shared" si="3" ref="G69:G74">E69/C69*100</f>
        <v>54.13964787162915</v>
      </c>
    </row>
    <row r="70" spans="1:7" ht="24.75" customHeight="1">
      <c r="A70" s="26" t="s">
        <v>151</v>
      </c>
      <c r="B70" s="75" t="s">
        <v>221</v>
      </c>
      <c r="C70" s="66">
        <v>5024</v>
      </c>
      <c r="D70" s="66"/>
      <c r="E70" s="66">
        <v>1674.6</v>
      </c>
      <c r="F70" s="63"/>
      <c r="G70" s="21">
        <f t="shared" si="3"/>
        <v>33.33200636942675</v>
      </c>
    </row>
    <row r="71" spans="1:7" ht="28.5" customHeight="1">
      <c r="A71" s="26" t="s">
        <v>53</v>
      </c>
      <c r="B71" s="75" t="s">
        <v>222</v>
      </c>
      <c r="C71" s="16">
        <v>182383.4</v>
      </c>
      <c r="D71" s="16"/>
      <c r="E71" s="16">
        <v>40179.3</v>
      </c>
      <c r="F71" s="21"/>
      <c r="G71" s="21">
        <f t="shared" si="3"/>
        <v>22.030129935070846</v>
      </c>
    </row>
    <row r="72" spans="1:7" ht="21.75" customHeight="1">
      <c r="A72" s="26" t="s">
        <v>81</v>
      </c>
      <c r="B72" s="75" t="s">
        <v>223</v>
      </c>
      <c r="C72" s="16">
        <v>733035.1</v>
      </c>
      <c r="D72" s="16"/>
      <c r="E72" s="16">
        <v>263484.4</v>
      </c>
      <c r="F72" s="21"/>
      <c r="G72" s="21">
        <f t="shared" si="3"/>
        <v>35.944308805949404</v>
      </c>
    </row>
    <row r="73" spans="1:7" ht="15">
      <c r="A73" s="26" t="s">
        <v>34</v>
      </c>
      <c r="B73" s="75" t="s">
        <v>224</v>
      </c>
      <c r="C73" s="16">
        <v>86552.5</v>
      </c>
      <c r="D73" s="16"/>
      <c r="E73" s="16">
        <v>8567.5</v>
      </c>
      <c r="F73" s="21"/>
      <c r="G73" s="21">
        <f t="shared" si="3"/>
        <v>9.898616446665319</v>
      </c>
    </row>
    <row r="74" spans="1:7" ht="15">
      <c r="A74" s="26" t="s">
        <v>87</v>
      </c>
      <c r="B74" s="75" t="s">
        <v>225</v>
      </c>
      <c r="C74" s="16">
        <v>725</v>
      </c>
      <c r="D74" s="16"/>
      <c r="E74" s="16">
        <v>75</v>
      </c>
      <c r="F74" s="21"/>
      <c r="G74" s="21">
        <f t="shared" si="3"/>
        <v>10.344827586206897</v>
      </c>
    </row>
    <row r="75" spans="1:9" ht="35.25" customHeight="1">
      <c r="A75" s="26" t="s">
        <v>56</v>
      </c>
      <c r="B75" s="75" t="s">
        <v>226</v>
      </c>
      <c r="C75" s="16"/>
      <c r="D75" s="16"/>
      <c r="E75" s="16">
        <v>-909.5</v>
      </c>
      <c r="F75" s="21"/>
      <c r="G75" s="21"/>
      <c r="I75" s="69"/>
    </row>
    <row r="76" spans="1:9" ht="15">
      <c r="A76" s="25" t="s">
        <v>20</v>
      </c>
      <c r="B76" s="74"/>
      <c r="C76" s="9">
        <f>C65+C66</f>
        <v>1577038</v>
      </c>
      <c r="D76" s="9"/>
      <c r="E76" s="9">
        <f>E65+E66</f>
        <v>563399.8</v>
      </c>
      <c r="F76" s="10"/>
      <c r="G76" s="10">
        <f>E76/C76*100</f>
        <v>35.72518861308352</v>
      </c>
      <c r="H76" s="69">
        <v>235940054.76</v>
      </c>
      <c r="I76" s="69"/>
    </row>
    <row r="77" spans="1:9" ht="15">
      <c r="A77" s="25" t="s">
        <v>21</v>
      </c>
      <c r="B77" s="77"/>
      <c r="C77" s="9"/>
      <c r="D77" s="9"/>
      <c r="E77" s="9"/>
      <c r="F77" s="10"/>
      <c r="G77" s="10"/>
      <c r="I77" s="69"/>
    </row>
    <row r="78" spans="1:9" ht="13.5">
      <c r="A78" s="26" t="s">
        <v>29</v>
      </c>
      <c r="B78" s="78">
        <v>100</v>
      </c>
      <c r="C78" s="17">
        <v>66832.9</v>
      </c>
      <c r="D78" s="17"/>
      <c r="E78" s="17">
        <v>25781.9</v>
      </c>
      <c r="F78" s="18"/>
      <c r="G78" s="18">
        <f>(E78/C78)*100</f>
        <v>38.57665910053283</v>
      </c>
      <c r="H78" s="69">
        <v>66908440.38</v>
      </c>
      <c r="I78" s="69">
        <v>18840817.79</v>
      </c>
    </row>
    <row r="79" spans="1:9" ht="13.5" hidden="1">
      <c r="A79" s="26" t="s">
        <v>33</v>
      </c>
      <c r="B79" s="79" t="s">
        <v>227</v>
      </c>
      <c r="C79" s="17">
        <v>0</v>
      </c>
      <c r="D79" s="17"/>
      <c r="E79" s="17">
        <v>0</v>
      </c>
      <c r="F79" s="18"/>
      <c r="G79" s="18" t="e">
        <f>E79/C79*100</f>
        <v>#DIV/0!</v>
      </c>
      <c r="I79" s="69"/>
    </row>
    <row r="80" spans="1:9" ht="24">
      <c r="A80" s="26" t="s">
        <v>30</v>
      </c>
      <c r="B80" s="78">
        <v>300</v>
      </c>
      <c r="C80" s="17">
        <v>8865.4</v>
      </c>
      <c r="D80" s="17"/>
      <c r="E80" s="17">
        <v>3369</v>
      </c>
      <c r="F80" s="18"/>
      <c r="G80" s="18">
        <f>(E80/C80)*100</f>
        <v>38.001669411419684</v>
      </c>
      <c r="H80" s="69">
        <v>8865400</v>
      </c>
      <c r="I80" s="69">
        <v>2629022.21</v>
      </c>
    </row>
    <row r="81" spans="1:9" ht="13.5">
      <c r="A81" s="26" t="s">
        <v>31</v>
      </c>
      <c r="B81" s="78">
        <v>400</v>
      </c>
      <c r="C81" s="17">
        <v>70227.9</v>
      </c>
      <c r="D81" s="17"/>
      <c r="E81" s="17">
        <v>21802.4</v>
      </c>
      <c r="F81" s="18"/>
      <c r="G81" s="18">
        <f>(E81/C81)*100</f>
        <v>31.045211376105513</v>
      </c>
      <c r="H81" s="69">
        <v>69774704.83</v>
      </c>
      <c r="I81" s="69">
        <v>17157976.46</v>
      </c>
    </row>
    <row r="82" spans="1:9" ht="13.5">
      <c r="A82" s="26" t="s">
        <v>39</v>
      </c>
      <c r="B82" s="78">
        <v>500</v>
      </c>
      <c r="C82" s="17">
        <v>367609.8</v>
      </c>
      <c r="D82" s="17"/>
      <c r="E82" s="17">
        <v>116688.6</v>
      </c>
      <c r="F82" s="18"/>
      <c r="G82" s="18">
        <f>(E82/C82)*100</f>
        <v>31.742516113553016</v>
      </c>
      <c r="H82" s="69">
        <v>345336441.77</v>
      </c>
      <c r="I82" s="69">
        <v>42064603.1</v>
      </c>
    </row>
    <row r="83" spans="1:9" ht="13.5">
      <c r="A83" s="26" t="s">
        <v>22</v>
      </c>
      <c r="B83" s="78">
        <v>700</v>
      </c>
      <c r="C83" s="17">
        <v>755460.8</v>
      </c>
      <c r="D83" s="17"/>
      <c r="E83" s="17">
        <v>284857.9</v>
      </c>
      <c r="F83" s="18"/>
      <c r="G83" s="18">
        <f>(E83/C83)*100</f>
        <v>37.70650972227811</v>
      </c>
      <c r="H83" s="69">
        <v>755399396.79</v>
      </c>
      <c r="I83" s="69">
        <v>212745717.18</v>
      </c>
    </row>
    <row r="84" spans="1:9" ht="13.5">
      <c r="A84" s="26" t="s">
        <v>139</v>
      </c>
      <c r="B84" s="78">
        <v>800</v>
      </c>
      <c r="C84" s="17">
        <v>73845.5</v>
      </c>
      <c r="D84" s="17"/>
      <c r="E84" s="17">
        <v>30878</v>
      </c>
      <c r="F84" s="18"/>
      <c r="G84" s="18">
        <f>(E84/C84)*100</f>
        <v>41.8143285643675</v>
      </c>
      <c r="H84" s="69">
        <v>73795500</v>
      </c>
      <c r="I84" s="69">
        <v>23275448.28</v>
      </c>
    </row>
    <row r="85" spans="1:9" ht="13.5" hidden="1">
      <c r="A85" s="26" t="s">
        <v>37</v>
      </c>
      <c r="B85" s="78">
        <v>900</v>
      </c>
      <c r="C85" s="17"/>
      <c r="D85" s="17"/>
      <c r="E85" s="17"/>
      <c r="F85" s="18"/>
      <c r="G85" s="18"/>
      <c r="I85" s="69"/>
    </row>
    <row r="86" spans="1:9" ht="13.5" hidden="1">
      <c r="A86" s="26" t="s">
        <v>37</v>
      </c>
      <c r="B86" s="78">
        <v>900</v>
      </c>
      <c r="C86" s="17">
        <v>0</v>
      </c>
      <c r="D86" s="17"/>
      <c r="E86" s="17">
        <v>0</v>
      </c>
      <c r="F86" s="18"/>
      <c r="G86" s="18"/>
      <c r="I86" s="69"/>
    </row>
    <row r="87" spans="1:9" ht="13.5">
      <c r="A87" s="26" t="s">
        <v>23</v>
      </c>
      <c r="B87" s="78">
        <v>1000</v>
      </c>
      <c r="C87" s="17">
        <v>209953</v>
      </c>
      <c r="D87" s="17"/>
      <c r="E87" s="17">
        <v>48238.1</v>
      </c>
      <c r="F87" s="18"/>
      <c r="G87" s="18">
        <f>(E87/C87)*100</f>
        <v>22.975665982386534</v>
      </c>
      <c r="H87" s="69">
        <v>210968135.8</v>
      </c>
      <c r="I87" s="69">
        <v>35893374.55</v>
      </c>
    </row>
    <row r="88" spans="1:9" ht="13.5">
      <c r="A88" s="26" t="s">
        <v>46</v>
      </c>
      <c r="B88" s="78">
        <v>1100</v>
      </c>
      <c r="C88" s="17">
        <v>36441.7</v>
      </c>
      <c r="D88" s="17"/>
      <c r="E88" s="17">
        <v>14184.6</v>
      </c>
      <c r="F88" s="18"/>
      <c r="G88" s="18">
        <f>(E88/C88)*100</f>
        <v>38.92408971041417</v>
      </c>
      <c r="H88" s="69">
        <v>36441656.71</v>
      </c>
      <c r="I88" s="69">
        <v>11311832.03</v>
      </c>
    </row>
    <row r="89" spans="1:9" ht="13.5">
      <c r="A89" s="26" t="s">
        <v>47</v>
      </c>
      <c r="B89" s="78">
        <v>1200</v>
      </c>
      <c r="C89" s="17">
        <v>7983.8</v>
      </c>
      <c r="D89" s="17"/>
      <c r="E89" s="17">
        <v>3178.3</v>
      </c>
      <c r="F89" s="18"/>
      <c r="G89" s="18">
        <f>(E89/C89)*100</f>
        <v>39.8093639620231</v>
      </c>
      <c r="H89" s="69">
        <v>7983800</v>
      </c>
      <c r="I89" s="69">
        <v>2419623.69</v>
      </c>
    </row>
    <row r="90" spans="1:9" ht="24">
      <c r="A90" s="26" t="s">
        <v>48</v>
      </c>
      <c r="B90" s="78">
        <v>1300</v>
      </c>
      <c r="C90" s="17">
        <v>141.6</v>
      </c>
      <c r="D90" s="17"/>
      <c r="E90" s="17">
        <v>3.5</v>
      </c>
      <c r="F90" s="18"/>
      <c r="G90" s="18">
        <f>(E90/C90)*100</f>
        <v>2.4717514124293785</v>
      </c>
      <c r="H90" s="69">
        <v>141600</v>
      </c>
      <c r="I90" s="69">
        <v>2289.2</v>
      </c>
    </row>
    <row r="91" spans="1:9" ht="15">
      <c r="A91" s="25" t="s">
        <v>24</v>
      </c>
      <c r="B91" s="80"/>
      <c r="C91" s="9">
        <f>SUM(C78:C90)</f>
        <v>1597362.4000000001</v>
      </c>
      <c r="D91" s="9">
        <f>SUM(D78:D90)</f>
        <v>0</v>
      </c>
      <c r="E91" s="9">
        <f>SUM(E78:E90)</f>
        <v>548982.3</v>
      </c>
      <c r="F91" s="10">
        <f>SUM(F78:F90)</f>
        <v>0</v>
      </c>
      <c r="G91" s="10">
        <f>E91/C91*100</f>
        <v>34.36804947956706</v>
      </c>
      <c r="H91" s="69">
        <f>SUM(H78:H90)</f>
        <v>1575615076.28</v>
      </c>
      <c r="I91" s="69">
        <f>SUM(I78:I90)</f>
        <v>366340704.48999995</v>
      </c>
    </row>
    <row r="92" spans="1:9" ht="15">
      <c r="A92" s="50"/>
      <c r="B92" s="81"/>
      <c r="C92" s="51"/>
      <c r="D92" s="51"/>
      <c r="E92" s="52"/>
      <c r="F92" s="53"/>
      <c r="G92" s="53"/>
      <c r="I92" s="69"/>
    </row>
    <row r="93" spans="1:9" ht="23.25">
      <c r="A93" s="33" t="s">
        <v>7</v>
      </c>
      <c r="B93" s="34">
        <f>C91-C76</f>
        <v>20324.40000000014</v>
      </c>
      <c r="C93" s="34">
        <f>E91-E76</f>
        <v>-14417.5</v>
      </c>
      <c r="D93" s="55"/>
      <c r="I93" s="32">
        <f>H76-I91</f>
        <v>-130400649.72999996</v>
      </c>
    </row>
    <row r="94" spans="1:7" ht="24">
      <c r="A94" s="37" t="s">
        <v>8</v>
      </c>
      <c r="B94" s="38">
        <f>B95+B98</f>
        <v>8984.4</v>
      </c>
      <c r="C94" s="39">
        <f>C95+C98</f>
        <v>0</v>
      </c>
      <c r="D94" s="67"/>
      <c r="G94" s="35"/>
    </row>
    <row r="95" spans="1:4" ht="13.5">
      <c r="A95" s="33" t="s">
        <v>9</v>
      </c>
      <c r="B95" s="40">
        <f>B96+B97</f>
        <v>8984.4</v>
      </c>
      <c r="C95" s="41">
        <v>0</v>
      </c>
      <c r="D95" s="56"/>
    </row>
    <row r="96" spans="1:7" ht="24">
      <c r="A96" s="26" t="s">
        <v>156</v>
      </c>
      <c r="B96" s="42">
        <v>10000</v>
      </c>
      <c r="C96" s="43"/>
      <c r="D96" s="57"/>
      <c r="G96" s="35"/>
    </row>
    <row r="97" spans="1:4" ht="24">
      <c r="A97" s="26" t="s">
        <v>140</v>
      </c>
      <c r="B97" s="38">
        <v>-1015.6</v>
      </c>
      <c r="C97" s="44"/>
      <c r="D97" s="58"/>
    </row>
    <row r="98" spans="1:4" ht="23.25">
      <c r="A98" s="33" t="s">
        <v>141</v>
      </c>
      <c r="B98" s="45">
        <f>B99+B100</f>
        <v>0</v>
      </c>
      <c r="C98" s="46">
        <f>C99+C100</f>
        <v>0</v>
      </c>
      <c r="D98" s="55"/>
    </row>
    <row r="99" spans="1:11" ht="50.25" customHeight="1">
      <c r="A99" s="26" t="s">
        <v>153</v>
      </c>
      <c r="B99" s="38">
        <v>0</v>
      </c>
      <c r="C99" s="44">
        <v>0</v>
      </c>
      <c r="D99" s="58"/>
      <c r="K99" s="22" t="s">
        <v>100</v>
      </c>
    </row>
    <row r="100" spans="1:4" ht="36">
      <c r="A100" s="26" t="s">
        <v>149</v>
      </c>
      <c r="B100" s="38"/>
      <c r="C100" s="44">
        <v>0</v>
      </c>
      <c r="D100" s="58"/>
    </row>
    <row r="101" spans="1:4" ht="23.25">
      <c r="A101" s="25" t="s">
        <v>82</v>
      </c>
      <c r="B101" s="34">
        <v>0</v>
      </c>
      <c r="C101" s="47">
        <v>0</v>
      </c>
      <c r="D101" s="58"/>
    </row>
    <row r="102" spans="1:4" ht="23.25">
      <c r="A102" s="33" t="s">
        <v>14</v>
      </c>
      <c r="B102" s="34">
        <f>B93-B94</f>
        <v>11340.00000000014</v>
      </c>
      <c r="C102" s="68">
        <f>C93-C94</f>
        <v>-14417.5</v>
      </c>
      <c r="D102" s="59"/>
    </row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72">
      <selection activeCell="A72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230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245780</v>
      </c>
      <c r="D7" s="9"/>
      <c r="E7" s="9">
        <f>E9+E10+E11+E12+E13</f>
        <v>105900.7</v>
      </c>
      <c r="F7" s="10"/>
      <c r="G7" s="11">
        <f aca="true" t="shared" si="0" ref="G7:G12">(E7/C7)*100</f>
        <v>43.08759866547319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245780</v>
      </c>
      <c r="D8" s="61">
        <f>D9+D10+D11+D12+D13</f>
        <v>0</v>
      </c>
      <c r="E8" s="61">
        <f>E9+E10+E11+E12+E13</f>
        <v>105900.7</v>
      </c>
      <c r="F8" s="65"/>
      <c r="G8" s="11">
        <f t="shared" si="0"/>
        <v>43.08759866547319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105094.2</v>
      </c>
      <c r="F9" s="13"/>
      <c r="G9" s="13">
        <f t="shared" si="0"/>
        <v>43.11380045946833</v>
      </c>
    </row>
    <row r="10" spans="1:7" ht="95.25" customHeight="1">
      <c r="A10" s="26" t="s">
        <v>40</v>
      </c>
      <c r="B10" s="73" t="s">
        <v>162</v>
      </c>
      <c r="C10" s="12">
        <v>10</v>
      </c>
      <c r="D10" s="12"/>
      <c r="E10" s="12">
        <v>9.6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791.9</v>
      </c>
      <c r="F11" s="13"/>
      <c r="G11" s="13">
        <f t="shared" si="0"/>
        <v>39.595</v>
      </c>
    </row>
    <row r="12" spans="1:7" ht="84">
      <c r="A12" s="26" t="s">
        <v>123</v>
      </c>
      <c r="B12" s="73" t="s">
        <v>164</v>
      </c>
      <c r="C12" s="12">
        <v>10</v>
      </c>
      <c r="D12" s="12"/>
      <c r="E12" s="12">
        <v>5</v>
      </c>
      <c r="F12" s="13"/>
      <c r="G12" s="13">
        <f t="shared" si="0"/>
        <v>50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4433.400000000001</v>
      </c>
      <c r="F14" s="15"/>
      <c r="G14" s="15">
        <f aca="true" t="shared" si="1" ref="G14:G20">(E14/C14)*100</f>
        <v>39.036717442986706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4433.400000000001</v>
      </c>
      <c r="F15" s="15"/>
      <c r="G15" s="15">
        <f t="shared" si="1"/>
        <v>39.036717442986706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2009.2</v>
      </c>
      <c r="F16" s="13"/>
      <c r="G16" s="13">
        <f t="shared" si="1"/>
        <v>38.53471423091676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15.1</v>
      </c>
      <c r="F17" s="13"/>
      <c r="G17" s="13">
        <f t="shared" si="1"/>
        <v>50.33333333333333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2758.8</v>
      </c>
      <c r="F18" s="13"/>
      <c r="G18" s="13">
        <f t="shared" si="1"/>
        <v>40.21574344023324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-349.7</v>
      </c>
      <c r="F19" s="13"/>
      <c r="G19" s="13">
        <f t="shared" si="1"/>
        <v>46.813922356091034</v>
      </c>
    </row>
    <row r="20" spans="1:8" ht="15">
      <c r="A20" s="25" t="s">
        <v>16</v>
      </c>
      <c r="B20" s="74" t="s">
        <v>172</v>
      </c>
      <c r="C20" s="9">
        <f>C22+C23+C24+C21</f>
        <v>24641</v>
      </c>
      <c r="D20" s="9"/>
      <c r="E20" s="9">
        <f>E22+E23+E24+E21</f>
        <v>16817</v>
      </c>
      <c r="F20" s="10"/>
      <c r="G20" s="11">
        <f t="shared" si="1"/>
        <v>68.24804188141715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19350</v>
      </c>
      <c r="D21" s="12"/>
      <c r="E21" s="12">
        <v>7734.9</v>
      </c>
      <c r="F21" s="10"/>
      <c r="G21" s="18">
        <f>E21/C21*100</f>
        <v>39.97364341085271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4181.8</v>
      </c>
      <c r="F22" s="13"/>
      <c r="G22" s="13">
        <f>(E22/C22)*100</f>
        <v>88.0378947368421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531</v>
      </c>
      <c r="D24" s="12"/>
      <c r="E24" s="12">
        <v>4900.3</v>
      </c>
      <c r="F24" s="13"/>
      <c r="G24" s="13">
        <f>(E24/C24)*100</f>
        <v>922.8436911487759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6923.3</v>
      </c>
      <c r="F25" s="10"/>
      <c r="G25" s="10">
        <f>(E25/C25)*100</f>
        <v>27.732024834768676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529.2</v>
      </c>
      <c r="F26" s="13"/>
      <c r="G26" s="13">
        <f>(E26/C26)*100</f>
        <v>10.396856581532417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340</v>
      </c>
      <c r="F27" s="13"/>
      <c r="G27" s="13">
        <f>(E27/C27)*100</f>
        <v>22.972972972972975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6054.1</v>
      </c>
      <c r="F28" s="13"/>
      <c r="G28" s="13">
        <f>(E28/C28)*100</f>
        <v>32.91166077738516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3421.6</v>
      </c>
      <c r="F29" s="10">
        <f>F30+F32</f>
        <v>0</v>
      </c>
      <c r="G29" s="10">
        <f>G30</f>
        <v>42.241975308641976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3421.6</v>
      </c>
      <c r="F30" s="13"/>
      <c r="G30" s="13">
        <f>(E30/C30)*100</f>
        <v>42.241975308641976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10730.1</v>
      </c>
      <c r="F35" s="10"/>
      <c r="G35" s="10">
        <f>(E35/C35)*100</f>
        <v>42.35621521335807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9936.1</v>
      </c>
      <c r="F36" s="13"/>
      <c r="G36" s="13">
        <f>(E36/C36)*100</f>
        <v>41.96342596503083</v>
      </c>
    </row>
    <row r="37" spans="1:7" ht="24.75" customHeight="1">
      <c r="A37" s="27" t="s">
        <v>64</v>
      </c>
      <c r="B37" s="73" t="s">
        <v>189</v>
      </c>
      <c r="C37" s="12">
        <v>0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1655</v>
      </c>
      <c r="D38" s="12"/>
      <c r="E38" s="12">
        <v>759.1</v>
      </c>
      <c r="F38" s="13"/>
      <c r="G38" s="13">
        <f>E38/C38*100</f>
        <v>45.86706948640484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839.7</v>
      </c>
      <c r="F39" s="10"/>
      <c r="G39" s="10">
        <f>(E39/C39)*100</f>
        <v>37.671601615074024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839.7</v>
      </c>
      <c r="F40" s="13"/>
      <c r="G40" s="13">
        <f>(E40/C40)*100</f>
        <v>37.671601615074024</v>
      </c>
    </row>
    <row r="41" spans="1:8" ht="28.5" customHeight="1">
      <c r="A41" s="25" t="s">
        <v>129</v>
      </c>
      <c r="B41" s="71" t="s">
        <v>193</v>
      </c>
      <c r="C41" s="9">
        <f>C42+C43</f>
        <v>1100</v>
      </c>
      <c r="D41" s="9"/>
      <c r="E41" s="9">
        <f>E42+E43</f>
        <v>4519.799999999999</v>
      </c>
      <c r="F41" s="10"/>
      <c r="G41" s="10">
        <f>E41/C41*100</f>
        <v>410.8909090909091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7.9</v>
      </c>
      <c r="F42" s="18"/>
      <c r="G42" s="18">
        <f>E42/C42*100</f>
        <v>52.66666666666667</v>
      </c>
    </row>
    <row r="43" spans="1:7" ht="15" customHeight="1">
      <c r="A43" s="26" t="s">
        <v>67</v>
      </c>
      <c r="B43" s="75" t="s">
        <v>195</v>
      </c>
      <c r="C43" s="17">
        <v>1085</v>
      </c>
      <c r="D43" s="17"/>
      <c r="E43" s="17">
        <v>4511.9</v>
      </c>
      <c r="F43" s="18"/>
      <c r="G43" s="18">
        <f>E43/C43*100</f>
        <v>415.84331797235023</v>
      </c>
    </row>
    <row r="44" spans="1:8" ht="24">
      <c r="A44" s="25" t="s">
        <v>35</v>
      </c>
      <c r="B44" s="71" t="s">
        <v>196</v>
      </c>
      <c r="C44" s="9">
        <f>C45+C46+C47</f>
        <v>636</v>
      </c>
      <c r="D44" s="9"/>
      <c r="E44" s="9">
        <f>E45+E46+E47</f>
        <v>662.7</v>
      </c>
      <c r="F44" s="10"/>
      <c r="G44" s="10">
        <f>(E44/C44)*100</f>
        <v>104.19811320754717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56</v>
      </c>
      <c r="D45" s="17"/>
      <c r="E45" s="17">
        <v>28.3</v>
      </c>
      <c r="F45" s="18"/>
      <c r="G45" s="18">
        <f>E45/C45*100</f>
        <v>50.535714285714285</v>
      </c>
    </row>
    <row r="46" spans="1:7" ht="74.25" customHeight="1">
      <c r="A46" s="30" t="s">
        <v>69</v>
      </c>
      <c r="B46" s="75" t="s">
        <v>198</v>
      </c>
      <c r="C46" s="17">
        <v>0</v>
      </c>
      <c r="D46" s="17"/>
      <c r="E46" s="17">
        <v>200.1</v>
      </c>
      <c r="F46" s="18"/>
      <c r="G46" s="18" t="e">
        <f>E46/C46*100</f>
        <v>#DIV/0!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434.3</v>
      </c>
      <c r="F47" s="18"/>
      <c r="G47" s="18">
        <f>E47/C47*100</f>
        <v>74.87931034482759</v>
      </c>
    </row>
    <row r="48" spans="1:8" ht="15">
      <c r="A48" s="25" t="s">
        <v>130</v>
      </c>
      <c r="B48" s="74" t="s">
        <v>200</v>
      </c>
      <c r="C48" s="9">
        <f>C49+C61+C63+C62</f>
        <v>313</v>
      </c>
      <c r="D48" s="9">
        <f>D49+D61+D63</f>
        <v>0</v>
      </c>
      <c r="E48" s="9">
        <f>E49+E61+E63+E62</f>
        <v>249.2</v>
      </c>
      <c r="F48" s="10"/>
      <c r="G48" s="10">
        <f>(E48/C48)*100</f>
        <v>79.61661341853035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</f>
        <v>213</v>
      </c>
      <c r="D49" s="61">
        <f>D50+D51+D52+D54+D56++D59+D60</f>
        <v>0</v>
      </c>
      <c r="E49" s="61">
        <f>E50+E51+E52+E54+E56++E59+E60+E55+E57+E58+E53</f>
        <v>118.39999999999999</v>
      </c>
      <c r="F49" s="64">
        <v>51</v>
      </c>
      <c r="G49" s="10">
        <f>(E49/C49)*100</f>
        <v>55.586854460093896</v>
      </c>
    </row>
    <row r="50" spans="1:7" ht="47.25" customHeight="1">
      <c r="A50" s="26" t="s">
        <v>132</v>
      </c>
      <c r="B50" s="73" t="s">
        <v>202</v>
      </c>
      <c r="C50" s="17">
        <v>9</v>
      </c>
      <c r="D50" s="17"/>
      <c r="E50" s="17">
        <v>3.2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36</v>
      </c>
      <c r="D51" s="17"/>
      <c r="E51" s="17">
        <v>9.6</v>
      </c>
      <c r="F51" s="19">
        <v>71</v>
      </c>
      <c r="G51" s="18">
        <f>(E51/C51)*100</f>
        <v>26.666666666666668</v>
      </c>
    </row>
    <row r="52" spans="1:7" ht="47.25" customHeight="1">
      <c r="A52" s="26" t="s">
        <v>134</v>
      </c>
      <c r="B52" s="73" t="s">
        <v>204</v>
      </c>
      <c r="C52" s="17">
        <v>8</v>
      </c>
      <c r="D52" s="17"/>
      <c r="E52" s="17">
        <v>11.1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0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5.3</v>
      </c>
      <c r="F55" s="19"/>
      <c r="G55" s="18">
        <f>E55/C55*100</f>
        <v>66.25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11.8</v>
      </c>
      <c r="F56" s="19">
        <v>887.3</v>
      </c>
      <c r="G56" s="18">
        <f>E56/C56*100</f>
        <v>43.7037037037037</v>
      </c>
    </row>
    <row r="57" spans="1:7" ht="84" customHeight="1">
      <c r="A57" s="26" t="s">
        <v>143</v>
      </c>
      <c r="B57" s="73" t="s">
        <v>209</v>
      </c>
      <c r="C57" s="17">
        <v>4</v>
      </c>
      <c r="D57" s="17"/>
      <c r="E57" s="17">
        <v>0.8</v>
      </c>
      <c r="F57" s="19"/>
      <c r="G57" s="18">
        <f>E57/C57*100</f>
        <v>20</v>
      </c>
    </row>
    <row r="58" spans="1:7" ht="84" customHeight="1">
      <c r="A58" s="26" t="s">
        <v>144</v>
      </c>
      <c r="B58" s="73" t="s">
        <v>210</v>
      </c>
      <c r="C58" s="17">
        <v>26</v>
      </c>
      <c r="D58" s="17"/>
      <c r="E58" s="17">
        <v>19.8</v>
      </c>
      <c r="F58" s="19"/>
      <c r="G58" s="18">
        <f>E58/C58*100</f>
        <v>76.15384615384616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7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41.8</v>
      </c>
      <c r="F60" s="19">
        <v>87.6</v>
      </c>
      <c r="G60" s="18">
        <f t="shared" si="2"/>
        <v>45.43478260869565</v>
      </c>
    </row>
    <row r="61" spans="1:7" ht="35.25" customHeight="1">
      <c r="A61" s="26" t="s">
        <v>137</v>
      </c>
      <c r="B61" s="73" t="s">
        <v>213</v>
      </c>
      <c r="C61" s="17">
        <v>100</v>
      </c>
      <c r="D61" s="17"/>
      <c r="E61" s="17">
        <v>32.5</v>
      </c>
      <c r="F61" s="19">
        <v>221.8</v>
      </c>
      <c r="G61" s="18">
        <f t="shared" si="2"/>
        <v>32.5</v>
      </c>
    </row>
    <row r="62" spans="1:7" ht="94.5" customHeight="1">
      <c r="A62" s="26" t="s">
        <v>147</v>
      </c>
      <c r="B62" s="73" t="s">
        <v>214</v>
      </c>
      <c r="C62" s="17">
        <v>0</v>
      </c>
      <c r="D62" s="17"/>
      <c r="E62" s="17">
        <v>6.3</v>
      </c>
      <c r="F62" s="17">
        <v>3536.16</v>
      </c>
      <c r="G62" s="18" t="e">
        <f>E62/C62*100</f>
        <v>#DIV/0!</v>
      </c>
    </row>
    <row r="63" spans="1:7" ht="25.5" customHeight="1">
      <c r="A63" s="26" t="s">
        <v>138</v>
      </c>
      <c r="B63" s="73" t="s">
        <v>215</v>
      </c>
      <c r="C63" s="17">
        <v>0</v>
      </c>
      <c r="D63" s="17"/>
      <c r="E63" s="17">
        <v>92</v>
      </c>
      <c r="F63" s="19">
        <v>68.4</v>
      </c>
      <c r="G63" s="18" t="e">
        <f t="shared" si="2"/>
        <v>#DIV/0!</v>
      </c>
    </row>
    <row r="64" spans="1:8" ht="18" customHeight="1">
      <c r="A64" s="25" t="s">
        <v>78</v>
      </c>
      <c r="B64" s="76" t="s">
        <v>216</v>
      </c>
      <c r="C64" s="9">
        <v>514</v>
      </c>
      <c r="D64" s="9"/>
      <c r="E64" s="9">
        <v>2476.8</v>
      </c>
      <c r="F64" s="10"/>
      <c r="G64" s="18">
        <f>E64/C64*100</f>
        <v>481.8677042801557</v>
      </c>
      <c r="H64" s="69">
        <v>2476803.71</v>
      </c>
    </row>
    <row r="65" spans="1:9" ht="24">
      <c r="A65" s="25" t="s">
        <v>51</v>
      </c>
      <c r="B65" s="71"/>
      <c r="C65" s="9">
        <f>C7+C14+C20+C25+C29+C35+C39+C41+C44+C48+C64+C33</f>
        <v>344968</v>
      </c>
      <c r="D65" s="9">
        <f>D7+D14+D20+D25+D29+D35+D39+D41+D44+D48+D64+D33</f>
        <v>0</v>
      </c>
      <c r="E65" s="9">
        <f>E7+E14+E20+E25+E29+E35+E39+E41+E44+E48+E64</f>
        <v>156974.30000000002</v>
      </c>
      <c r="F65" s="10"/>
      <c r="G65" s="10">
        <f t="shared" si="2"/>
        <v>45.50401776396652</v>
      </c>
      <c r="I65" s="69">
        <f>H7+H14+H20+H25+H29+H35+H39+H41+H44+H48+H64</f>
        <v>156974324.37</v>
      </c>
    </row>
    <row r="66" spans="1:8" ht="15">
      <c r="A66" s="25" t="s">
        <v>32</v>
      </c>
      <c r="B66" s="74" t="s">
        <v>217</v>
      </c>
      <c r="C66" s="9">
        <f>C67+C74+C75</f>
        <v>1303143.6</v>
      </c>
      <c r="D66" s="9">
        <f>D67+D74+D75</f>
        <v>0</v>
      </c>
      <c r="E66" s="9">
        <f>E67+E74+E75</f>
        <v>547494.7999999999</v>
      </c>
      <c r="F66" s="10"/>
      <c r="G66" s="10">
        <f t="shared" si="2"/>
        <v>42.013389775309484</v>
      </c>
      <c r="H66" s="69">
        <v>547494769.77</v>
      </c>
    </row>
    <row r="67" spans="1:7" ht="24.75" customHeight="1">
      <c r="A67" s="31" t="s">
        <v>79</v>
      </c>
      <c r="B67" s="74" t="s">
        <v>218</v>
      </c>
      <c r="C67" s="9">
        <f>C68+C71+C72+C73</f>
        <v>1302408.6</v>
      </c>
      <c r="D67" s="9">
        <f>D68+D71+D72+D73</f>
        <v>0</v>
      </c>
      <c r="E67" s="9">
        <f>E68+E71+E72+E73</f>
        <v>548364.1</v>
      </c>
      <c r="F67" s="10"/>
      <c r="G67" s="10">
        <f t="shared" si="2"/>
        <v>42.10384513738622</v>
      </c>
    </row>
    <row r="68" spans="1:7" ht="24.75" customHeight="1">
      <c r="A68" s="26" t="s">
        <v>80</v>
      </c>
      <c r="B68" s="75" t="s">
        <v>219</v>
      </c>
      <c r="C68" s="9">
        <f>C69+C70</f>
        <v>229374</v>
      </c>
      <c r="D68" s="9">
        <f>D69+D70</f>
        <v>0</v>
      </c>
      <c r="E68" s="9">
        <f>E69+E70</f>
        <v>132974.2</v>
      </c>
      <c r="F68" s="20">
        <f>F69</f>
        <v>0</v>
      </c>
      <c r="G68" s="20">
        <f>G69</f>
        <v>58.15123690661912</v>
      </c>
    </row>
    <row r="69" spans="1:7" ht="24.75" customHeight="1">
      <c r="A69" s="26" t="s">
        <v>86</v>
      </c>
      <c r="B69" s="75" t="s">
        <v>220</v>
      </c>
      <c r="C69" s="16">
        <v>224350</v>
      </c>
      <c r="D69" s="16"/>
      <c r="E69" s="16">
        <v>130462.3</v>
      </c>
      <c r="F69" s="21"/>
      <c r="G69" s="21">
        <f aca="true" t="shared" si="3" ref="G69:G74">E69/C69*100</f>
        <v>58.15123690661912</v>
      </c>
    </row>
    <row r="70" spans="1:7" ht="24.75" customHeight="1">
      <c r="A70" s="26" t="s">
        <v>151</v>
      </c>
      <c r="B70" s="75" t="s">
        <v>221</v>
      </c>
      <c r="C70" s="66">
        <v>5024</v>
      </c>
      <c r="D70" s="66"/>
      <c r="E70" s="66">
        <v>2511.9</v>
      </c>
      <c r="F70" s="63"/>
      <c r="G70" s="21">
        <f t="shared" si="3"/>
        <v>49.998009554140125</v>
      </c>
    </row>
    <row r="71" spans="1:7" ht="28.5" customHeight="1">
      <c r="A71" s="26" t="s">
        <v>53</v>
      </c>
      <c r="B71" s="75" t="s">
        <v>222</v>
      </c>
      <c r="C71" s="16">
        <v>182383.4</v>
      </c>
      <c r="D71" s="16"/>
      <c r="E71" s="16">
        <v>43368.1</v>
      </c>
      <c r="F71" s="21"/>
      <c r="G71" s="21">
        <f t="shared" si="3"/>
        <v>23.77853466927363</v>
      </c>
    </row>
    <row r="72" spans="1:7" ht="21.75" customHeight="1">
      <c r="A72" s="26" t="s">
        <v>81</v>
      </c>
      <c r="B72" s="75" t="s">
        <v>223</v>
      </c>
      <c r="C72" s="16">
        <v>804098.7</v>
      </c>
      <c r="D72" s="16"/>
      <c r="E72" s="16">
        <v>360865.6</v>
      </c>
      <c r="F72" s="21"/>
      <c r="G72" s="21">
        <f t="shared" si="3"/>
        <v>44.87827178429713</v>
      </c>
    </row>
    <row r="73" spans="1:7" ht="15">
      <c r="A73" s="26" t="s">
        <v>34</v>
      </c>
      <c r="B73" s="75" t="s">
        <v>224</v>
      </c>
      <c r="C73" s="16">
        <v>86552.5</v>
      </c>
      <c r="D73" s="16"/>
      <c r="E73" s="16">
        <v>11156.2</v>
      </c>
      <c r="F73" s="21"/>
      <c r="G73" s="21">
        <f t="shared" si="3"/>
        <v>12.889517922648105</v>
      </c>
    </row>
    <row r="74" spans="1:7" ht="15">
      <c r="A74" s="26" t="s">
        <v>87</v>
      </c>
      <c r="B74" s="75" t="s">
        <v>225</v>
      </c>
      <c r="C74" s="16">
        <v>735</v>
      </c>
      <c r="D74" s="16"/>
      <c r="E74" s="16">
        <v>85</v>
      </c>
      <c r="F74" s="21"/>
      <c r="G74" s="21">
        <f t="shared" si="3"/>
        <v>11.564625850340136</v>
      </c>
    </row>
    <row r="75" spans="1:9" ht="35.25" customHeight="1">
      <c r="A75" s="26" t="s">
        <v>56</v>
      </c>
      <c r="B75" s="75" t="s">
        <v>226</v>
      </c>
      <c r="C75" s="16"/>
      <c r="D75" s="16"/>
      <c r="E75" s="16">
        <v>-954.3</v>
      </c>
      <c r="F75" s="21"/>
      <c r="G75" s="21"/>
      <c r="I75" s="69"/>
    </row>
    <row r="76" spans="1:9" ht="15">
      <c r="A76" s="25" t="s">
        <v>20</v>
      </c>
      <c r="B76" s="74"/>
      <c r="C76" s="9">
        <f>C65+C66</f>
        <v>1648111.6</v>
      </c>
      <c r="D76" s="9"/>
      <c r="E76" s="9">
        <f>E65+E66</f>
        <v>704469.1</v>
      </c>
      <c r="F76" s="10"/>
      <c r="G76" s="10">
        <f>E76/C76*100</f>
        <v>42.744016849344426</v>
      </c>
      <c r="H76" s="69">
        <v>1648111635.68</v>
      </c>
      <c r="I76" s="69">
        <v>704469094.14</v>
      </c>
    </row>
    <row r="77" spans="1:9" ht="15">
      <c r="A77" s="25" t="s">
        <v>21</v>
      </c>
      <c r="B77" s="77"/>
      <c r="C77" s="9"/>
      <c r="D77" s="9"/>
      <c r="E77" s="9"/>
      <c r="F77" s="10"/>
      <c r="G77" s="10"/>
      <c r="I77" s="69"/>
    </row>
    <row r="78" spans="1:10" ht="13.5">
      <c r="A78" s="26" t="s">
        <v>29</v>
      </c>
      <c r="B78" s="78">
        <v>100</v>
      </c>
      <c r="C78" s="17">
        <v>66852.9</v>
      </c>
      <c r="D78" s="17"/>
      <c r="E78" s="17">
        <v>32282.6</v>
      </c>
      <c r="F78" s="18"/>
      <c r="G78" s="18">
        <f>(E78/C78)*100</f>
        <v>48.289004665467026</v>
      </c>
      <c r="H78" s="69">
        <v>66852940.38</v>
      </c>
      <c r="I78" s="69">
        <v>32282589.63</v>
      </c>
      <c r="J78" s="82">
        <f>E78/E91</f>
        <v>0.04546391711925065</v>
      </c>
    </row>
    <row r="79" spans="1:10" ht="13.5" hidden="1">
      <c r="A79" s="26" t="s">
        <v>33</v>
      </c>
      <c r="B79" s="79" t="s">
        <v>227</v>
      </c>
      <c r="C79" s="17">
        <v>0</v>
      </c>
      <c r="D79" s="17"/>
      <c r="E79" s="17">
        <v>0</v>
      </c>
      <c r="F79" s="18"/>
      <c r="G79" s="18" t="e">
        <f>E79/C79*100</f>
        <v>#DIV/0!</v>
      </c>
      <c r="I79" s="69"/>
      <c r="J79" s="82"/>
    </row>
    <row r="80" spans="1:10" ht="24">
      <c r="A80" s="26" t="s">
        <v>30</v>
      </c>
      <c r="B80" s="78">
        <v>300</v>
      </c>
      <c r="C80" s="17">
        <v>8865.4</v>
      </c>
      <c r="D80" s="17"/>
      <c r="E80" s="17">
        <v>4152.5</v>
      </c>
      <c r="F80" s="18"/>
      <c r="G80" s="18">
        <f>(E80/C80)*100</f>
        <v>46.839398109504366</v>
      </c>
      <c r="H80" s="69">
        <v>8865400</v>
      </c>
      <c r="I80" s="69">
        <v>4152555.2</v>
      </c>
      <c r="J80" s="82">
        <f>E80/E91</f>
        <v>0.005848008395782507</v>
      </c>
    </row>
    <row r="81" spans="1:10" ht="13.5">
      <c r="A81" s="26" t="s">
        <v>31</v>
      </c>
      <c r="B81" s="78">
        <v>400</v>
      </c>
      <c r="C81" s="17">
        <v>70195.5</v>
      </c>
      <c r="D81" s="17"/>
      <c r="E81" s="17">
        <v>27831.7</v>
      </c>
      <c r="F81" s="18"/>
      <c r="G81" s="18">
        <f>(E81/C81)*100</f>
        <v>39.648837888468634</v>
      </c>
      <c r="H81" s="69">
        <v>70195504.83</v>
      </c>
      <c r="I81" s="69">
        <v>27831739.39</v>
      </c>
      <c r="J81" s="82">
        <f>E81/E91</f>
        <v>0.039195668938928355</v>
      </c>
    </row>
    <row r="82" spans="1:10" ht="13.5">
      <c r="A82" s="26" t="s">
        <v>39</v>
      </c>
      <c r="B82" s="78">
        <v>500</v>
      </c>
      <c r="C82" s="17">
        <v>367609.8</v>
      </c>
      <c r="D82" s="17"/>
      <c r="E82" s="17">
        <v>149163.5</v>
      </c>
      <c r="F82" s="18"/>
      <c r="G82" s="18">
        <f>(E82/C82)*100</f>
        <v>40.576584193348495</v>
      </c>
      <c r="H82" s="69">
        <v>367609805.17</v>
      </c>
      <c r="I82" s="69">
        <v>149163487.5</v>
      </c>
      <c r="J82" s="82">
        <f>E82/E91</f>
        <v>0.2100684889450461</v>
      </c>
    </row>
    <row r="83" spans="1:10" ht="13.5">
      <c r="A83" s="26" t="s">
        <v>22</v>
      </c>
      <c r="B83" s="78">
        <v>700</v>
      </c>
      <c r="C83" s="17">
        <v>755483.2</v>
      </c>
      <c r="D83" s="17"/>
      <c r="E83" s="17">
        <v>375417.1</v>
      </c>
      <c r="F83" s="18"/>
      <c r="G83" s="18">
        <f>(E83/C83)*100</f>
        <v>49.69231612297931</v>
      </c>
      <c r="H83" s="69">
        <v>755483192.79</v>
      </c>
      <c r="I83" s="69">
        <v>375417144.97</v>
      </c>
      <c r="J83" s="82">
        <f>E83/E91</f>
        <v>0.5287037574281326</v>
      </c>
    </row>
    <row r="84" spans="1:10" ht="13.5">
      <c r="A84" s="26" t="s">
        <v>139</v>
      </c>
      <c r="B84" s="78">
        <v>800</v>
      </c>
      <c r="C84" s="17">
        <v>73845.5</v>
      </c>
      <c r="D84" s="17"/>
      <c r="E84" s="17">
        <v>36573.1</v>
      </c>
      <c r="F84" s="18"/>
      <c r="G84" s="18">
        <f>(E84/C84)*100</f>
        <v>49.52651143265331</v>
      </c>
      <c r="H84" s="69">
        <v>73845500</v>
      </c>
      <c r="I84" s="69">
        <v>36573087.72</v>
      </c>
      <c r="J84" s="82">
        <f>E84/E91</f>
        <v>0.05150627233228012</v>
      </c>
    </row>
    <row r="85" spans="1:10" ht="13.5" hidden="1">
      <c r="A85" s="26" t="s">
        <v>37</v>
      </c>
      <c r="B85" s="78">
        <v>900</v>
      </c>
      <c r="C85" s="17"/>
      <c r="D85" s="17"/>
      <c r="E85" s="17"/>
      <c r="F85" s="18"/>
      <c r="G85" s="18"/>
      <c r="I85" s="69"/>
      <c r="J85" s="82"/>
    </row>
    <row r="86" spans="1:10" ht="13.5" hidden="1">
      <c r="A86" s="26" t="s">
        <v>37</v>
      </c>
      <c r="B86" s="78">
        <v>900</v>
      </c>
      <c r="C86" s="17">
        <v>0</v>
      </c>
      <c r="D86" s="17"/>
      <c r="E86" s="17">
        <v>0</v>
      </c>
      <c r="F86" s="18"/>
      <c r="G86" s="18"/>
      <c r="I86" s="69"/>
      <c r="J86" s="82"/>
    </row>
    <row r="87" spans="1:10" ht="13.5">
      <c r="A87" s="26" t="s">
        <v>23</v>
      </c>
      <c r="B87" s="78">
        <v>1000</v>
      </c>
      <c r="C87" s="17">
        <v>281016.6</v>
      </c>
      <c r="D87" s="17"/>
      <c r="E87" s="17">
        <v>63370.9</v>
      </c>
      <c r="F87" s="18"/>
      <c r="G87" s="18">
        <f>(E87/C87)*100</f>
        <v>22.550589538126932</v>
      </c>
      <c r="H87" s="69">
        <v>281016635.8</v>
      </c>
      <c r="I87" s="69">
        <v>63370912</v>
      </c>
      <c r="J87" s="82">
        <f>E87/E91</f>
        <v>0.0892458892831532</v>
      </c>
    </row>
    <row r="88" spans="1:10" ht="13.5">
      <c r="A88" s="26" t="s">
        <v>46</v>
      </c>
      <c r="B88" s="78">
        <v>1100</v>
      </c>
      <c r="C88" s="17">
        <v>36441.7</v>
      </c>
      <c r="D88" s="17"/>
      <c r="E88" s="17">
        <v>17250.2</v>
      </c>
      <c r="F88" s="18"/>
      <c r="G88" s="18">
        <f>(E88/C88)*100</f>
        <v>47.33643051778595</v>
      </c>
      <c r="H88" s="69">
        <v>36441656.71</v>
      </c>
      <c r="I88" s="69">
        <v>17250194.45</v>
      </c>
      <c r="J88" s="82">
        <f>E88/E91</f>
        <v>0.024293633817923516</v>
      </c>
    </row>
    <row r="89" spans="1:10" ht="13.5">
      <c r="A89" s="26" t="s">
        <v>47</v>
      </c>
      <c r="B89" s="78">
        <v>1200</v>
      </c>
      <c r="C89" s="17">
        <v>7983.8</v>
      </c>
      <c r="D89" s="17"/>
      <c r="E89" s="17">
        <v>4024.5</v>
      </c>
      <c r="F89" s="18"/>
      <c r="G89" s="18">
        <f>(E89/C89)*100</f>
        <v>50.40832686189533</v>
      </c>
      <c r="H89" s="69">
        <v>7983800</v>
      </c>
      <c r="I89" s="69">
        <v>4024466.94</v>
      </c>
      <c r="J89" s="82">
        <f>E89/E91</f>
        <v>0.005667744681234605</v>
      </c>
    </row>
    <row r="90" spans="1:10" ht="26.25">
      <c r="A90" s="83" t="s">
        <v>231</v>
      </c>
      <c r="B90" s="78">
        <v>1300</v>
      </c>
      <c r="C90" s="17">
        <v>141.6</v>
      </c>
      <c r="D90" s="17"/>
      <c r="E90" s="17">
        <v>4.7</v>
      </c>
      <c r="F90" s="18"/>
      <c r="G90" s="18">
        <f>(E90/C90)*100</f>
        <v>3.3192090395480225</v>
      </c>
      <c r="H90" s="69">
        <v>141600</v>
      </c>
      <c r="I90" s="69">
        <v>4656</v>
      </c>
      <c r="J90" s="82">
        <f>E90/E91</f>
        <v>6.6190582685557575E-06</v>
      </c>
    </row>
    <row r="91" spans="1:10" ht="15">
      <c r="A91" s="25" t="s">
        <v>24</v>
      </c>
      <c r="B91" s="80"/>
      <c r="C91" s="9">
        <f>SUM(C78:C90)</f>
        <v>1668436</v>
      </c>
      <c r="D91" s="9">
        <f>SUM(D78:D90)</f>
        <v>0</v>
      </c>
      <c r="E91" s="9">
        <f>SUM(E78:E90)</f>
        <v>710070.7999999998</v>
      </c>
      <c r="F91" s="10">
        <f>SUM(F78:F90)</f>
        <v>0</v>
      </c>
      <c r="G91" s="10">
        <f>E91/C91*100</f>
        <v>42.559067294160506</v>
      </c>
      <c r="H91" s="69">
        <f>SUM(H78:H90)</f>
        <v>1668436035.68</v>
      </c>
      <c r="I91" s="69">
        <f>SUM(I78:I90)</f>
        <v>710070833.8000002</v>
      </c>
      <c r="J91" s="82">
        <f>SUM(J78:J90)</f>
        <v>1.0000000000000002</v>
      </c>
    </row>
    <row r="92" spans="1:10" ht="15">
      <c r="A92" s="50"/>
      <c r="B92" s="81"/>
      <c r="C92" s="51"/>
      <c r="D92" s="51"/>
      <c r="E92" s="52"/>
      <c r="F92" s="53"/>
      <c r="G92" s="53"/>
      <c r="I92" s="69"/>
      <c r="J92" s="69"/>
    </row>
    <row r="93" spans="1:9" ht="23.25">
      <c r="A93" s="33" t="s">
        <v>7</v>
      </c>
      <c r="B93" s="34">
        <f>C91-C76</f>
        <v>20324.399999999907</v>
      </c>
      <c r="C93" s="34">
        <f>E91-E76</f>
        <v>5601.699999999837</v>
      </c>
      <c r="D93" s="55"/>
      <c r="I93" s="32">
        <f>H76-I91</f>
        <v>938040801.8799999</v>
      </c>
    </row>
    <row r="94" spans="1:7" ht="24">
      <c r="A94" s="37" t="s">
        <v>8</v>
      </c>
      <c r="B94" s="38">
        <f>B95+B98</f>
        <v>8984.4</v>
      </c>
      <c r="C94" s="39">
        <f>C95+C98</f>
        <v>0</v>
      </c>
      <c r="D94" s="67"/>
      <c r="G94" s="35"/>
    </row>
    <row r="95" spans="1:4" ht="13.5">
      <c r="A95" s="33" t="s">
        <v>9</v>
      </c>
      <c r="B95" s="40">
        <f>B96+B97</f>
        <v>8984.4</v>
      </c>
      <c r="C95" s="41">
        <v>0</v>
      </c>
      <c r="D95" s="56"/>
    </row>
    <row r="96" spans="1:7" ht="24">
      <c r="A96" s="26" t="s">
        <v>156</v>
      </c>
      <c r="B96" s="42">
        <v>10000</v>
      </c>
      <c r="C96" s="43"/>
      <c r="D96" s="57"/>
      <c r="G96" s="35"/>
    </row>
    <row r="97" spans="1:4" ht="24">
      <c r="A97" s="26" t="s">
        <v>140</v>
      </c>
      <c r="B97" s="38">
        <v>-1015.6</v>
      </c>
      <c r="C97" s="44"/>
      <c r="D97" s="58"/>
    </row>
    <row r="98" spans="1:4" ht="23.25">
      <c r="A98" s="33" t="s">
        <v>141</v>
      </c>
      <c r="B98" s="45">
        <f>B99+B100</f>
        <v>0</v>
      </c>
      <c r="C98" s="46">
        <f>C99+C100</f>
        <v>0</v>
      </c>
      <c r="D98" s="55"/>
    </row>
    <row r="99" spans="1:11" ht="50.25" customHeight="1">
      <c r="A99" s="26" t="s">
        <v>153</v>
      </c>
      <c r="B99" s="38">
        <v>0</v>
      </c>
      <c r="C99" s="44">
        <v>0</v>
      </c>
      <c r="D99" s="58"/>
      <c r="K99" s="22" t="s">
        <v>100</v>
      </c>
    </row>
    <row r="100" spans="1:4" ht="36">
      <c r="A100" s="26" t="s">
        <v>149</v>
      </c>
      <c r="B100" s="38"/>
      <c r="C100" s="44">
        <v>0</v>
      </c>
      <c r="D100" s="58"/>
    </row>
    <row r="101" spans="1:4" ht="23.25">
      <c r="A101" s="25" t="s">
        <v>82</v>
      </c>
      <c r="B101" s="34">
        <v>0</v>
      </c>
      <c r="C101" s="47">
        <v>0</v>
      </c>
      <c r="D101" s="58"/>
    </row>
    <row r="102" spans="1:4" ht="23.25">
      <c r="A102" s="33" t="s">
        <v>14</v>
      </c>
      <c r="B102" s="34">
        <f>B93-B94</f>
        <v>11339.999999999907</v>
      </c>
      <c r="C102" s="68">
        <f>C93-C94</f>
        <v>5601.699999999837</v>
      </c>
      <c r="D102" s="59"/>
    </row>
    <row r="103" ht="29.25" customHeight="1" hidden="1"/>
    <row r="104" ht="12.75" hidden="1">
      <c r="A104" s="60" t="s">
        <v>232</v>
      </c>
    </row>
    <row r="105" spans="1:5" ht="12.75" hidden="1">
      <c r="A105" s="60" t="s">
        <v>233</v>
      </c>
      <c r="E105" s="35" t="s">
        <v>234</v>
      </c>
    </row>
    <row r="106" ht="27.75" customHeight="1" hidden="1">
      <c r="A106" s="48" t="s">
        <v>235</v>
      </c>
    </row>
    <row r="107" ht="12.75" hidden="1"/>
    <row r="108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236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245780</v>
      </c>
      <c r="D7" s="9"/>
      <c r="E7" s="9">
        <f>E9+E10+E11+E12+E13</f>
        <v>126642.59999999999</v>
      </c>
      <c r="F7" s="10"/>
      <c r="G7" s="11">
        <f aca="true" t="shared" si="0" ref="G7:G12">(E7/C7)*100</f>
        <v>51.52681259663113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245780</v>
      </c>
      <c r="D8" s="61">
        <f>D9+D10+D11+D12+D13</f>
        <v>0</v>
      </c>
      <c r="E8" s="61">
        <f>E9+E10+E11+E12+E13</f>
        <v>126642.59999999999</v>
      </c>
      <c r="F8" s="65"/>
      <c r="G8" s="11">
        <f t="shared" si="0"/>
        <v>51.52681259663113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125207.7</v>
      </c>
      <c r="F9" s="13"/>
      <c r="G9" s="13">
        <f t="shared" si="0"/>
        <v>51.36515425008204</v>
      </c>
    </row>
    <row r="10" spans="1:7" ht="95.25" customHeight="1">
      <c r="A10" s="26" t="s">
        <v>40</v>
      </c>
      <c r="B10" s="73" t="s">
        <v>162</v>
      </c>
      <c r="C10" s="12">
        <v>10</v>
      </c>
      <c r="D10" s="12"/>
      <c r="E10" s="12">
        <v>11.4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1411</v>
      </c>
      <c r="F11" s="13"/>
      <c r="G11" s="13">
        <f t="shared" si="0"/>
        <v>70.55</v>
      </c>
    </row>
    <row r="12" spans="1:7" ht="84">
      <c r="A12" s="26" t="s">
        <v>123</v>
      </c>
      <c r="B12" s="73" t="s">
        <v>164</v>
      </c>
      <c r="C12" s="12">
        <v>10</v>
      </c>
      <c r="D12" s="12"/>
      <c r="E12" s="12">
        <v>12.5</v>
      </c>
      <c r="F12" s="13"/>
      <c r="G12" s="13">
        <f t="shared" si="0"/>
        <v>125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5342.7</v>
      </c>
      <c r="F14" s="15"/>
      <c r="G14" s="15">
        <f aca="true" t="shared" si="1" ref="G14:G20">(E14/C14)*100</f>
        <v>47.04323324821696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5342.7</v>
      </c>
      <c r="F15" s="15"/>
      <c r="G15" s="15">
        <f t="shared" si="1"/>
        <v>47.04323324821696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2416</v>
      </c>
      <c r="F16" s="13"/>
      <c r="G16" s="13">
        <f t="shared" si="1"/>
        <v>46.336785577291906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18.2</v>
      </c>
      <c r="F17" s="13"/>
      <c r="G17" s="13">
        <f t="shared" si="1"/>
        <v>60.66666666666667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3359.5</v>
      </c>
      <c r="F18" s="13"/>
      <c r="G18" s="13">
        <f t="shared" si="1"/>
        <v>48.97230320699709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-451</v>
      </c>
      <c r="F19" s="13"/>
      <c r="G19" s="13">
        <f t="shared" si="1"/>
        <v>60.37483266398929</v>
      </c>
    </row>
    <row r="20" spans="1:8" ht="15">
      <c r="A20" s="25" t="s">
        <v>16</v>
      </c>
      <c r="B20" s="74" t="s">
        <v>172</v>
      </c>
      <c r="C20" s="9">
        <f>C22+C23+C24+C21</f>
        <v>24641</v>
      </c>
      <c r="D20" s="9"/>
      <c r="E20" s="9">
        <f>E22+E23+E24+E21</f>
        <v>18634.8</v>
      </c>
      <c r="F20" s="10"/>
      <c r="G20" s="11">
        <f t="shared" si="1"/>
        <v>75.62517754961243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14150</v>
      </c>
      <c r="D21" s="12"/>
      <c r="E21" s="12">
        <v>8443.8</v>
      </c>
      <c r="F21" s="10"/>
      <c r="G21" s="18">
        <f>E21/C21*100</f>
        <v>59.67349823321554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4236.6</v>
      </c>
      <c r="F22" s="13"/>
      <c r="G22" s="13">
        <f>(E22/C22)*100</f>
        <v>89.19157894736843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0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5731</v>
      </c>
      <c r="D24" s="12"/>
      <c r="E24" s="12">
        <v>5954.4</v>
      </c>
      <c r="F24" s="13"/>
      <c r="G24" s="13">
        <f>(E24/C24)*100</f>
        <v>103.89809806316524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7201.3</v>
      </c>
      <c r="F25" s="10"/>
      <c r="G25" s="10">
        <f>(E25/C25)*100</f>
        <v>28.845583817344284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578.6</v>
      </c>
      <c r="F26" s="13"/>
      <c r="G26" s="13">
        <f>(E26/C26)*100</f>
        <v>11.367387033398822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360.2</v>
      </c>
      <c r="F27" s="13"/>
      <c r="G27" s="13">
        <f>(E27/C27)*100</f>
        <v>24.337837837837835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6262.5</v>
      </c>
      <c r="F28" s="13"/>
      <c r="G28" s="13">
        <f>(E28/C28)*100</f>
        <v>34.04457733079641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3994.3</v>
      </c>
      <c r="F29" s="10">
        <f>F30+F32</f>
        <v>0</v>
      </c>
      <c r="G29" s="10">
        <f>G30</f>
        <v>49.312345679012346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3994.3</v>
      </c>
      <c r="F30" s="13"/>
      <c r="G30" s="13">
        <f>(E30/C30)*100</f>
        <v>49.312345679012346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12985</v>
      </c>
      <c r="F35" s="10"/>
      <c r="G35" s="10">
        <f>(E35/C35)*100</f>
        <v>51.25725338491296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12023.6</v>
      </c>
      <c r="F36" s="13"/>
      <c r="G36" s="13">
        <f>(E36/C36)*100</f>
        <v>50.7796266576569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1620</v>
      </c>
      <c r="D38" s="12"/>
      <c r="E38" s="12">
        <v>926.5</v>
      </c>
      <c r="F38" s="13"/>
      <c r="G38" s="13">
        <f>E38/C38*100</f>
        <v>57.19135802469136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839.2</v>
      </c>
      <c r="F39" s="10"/>
      <c r="G39" s="10">
        <f>(E39/C39)*100</f>
        <v>37.64917003140422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839.2</v>
      </c>
      <c r="F40" s="13"/>
      <c r="G40" s="13">
        <f>(E40/C40)*100</f>
        <v>37.64917003140422</v>
      </c>
    </row>
    <row r="41" spans="1:8" ht="28.5" customHeight="1">
      <c r="A41" s="25" t="s">
        <v>129</v>
      </c>
      <c r="B41" s="71" t="s">
        <v>193</v>
      </c>
      <c r="C41" s="9">
        <f>C42+C43</f>
        <v>1100</v>
      </c>
      <c r="D41" s="9"/>
      <c r="E41" s="9">
        <f>E42+E43</f>
        <v>4582.1</v>
      </c>
      <c r="F41" s="10"/>
      <c r="G41" s="10">
        <f>E41/C41*100</f>
        <v>416.55454545454546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10.6</v>
      </c>
      <c r="F42" s="18"/>
      <c r="G42" s="18">
        <f>E42/C42*100</f>
        <v>70.66666666666667</v>
      </c>
    </row>
    <row r="43" spans="1:7" ht="15" customHeight="1">
      <c r="A43" s="26" t="s">
        <v>67</v>
      </c>
      <c r="B43" s="75" t="s">
        <v>195</v>
      </c>
      <c r="C43" s="17">
        <v>1085</v>
      </c>
      <c r="D43" s="17"/>
      <c r="E43" s="17">
        <v>4571.5</v>
      </c>
      <c r="F43" s="18"/>
      <c r="G43" s="18">
        <f>E43/C43*100</f>
        <v>421.33640552995394</v>
      </c>
    </row>
    <row r="44" spans="1:8" ht="24">
      <c r="A44" s="25" t="s">
        <v>35</v>
      </c>
      <c r="B44" s="71" t="s">
        <v>196</v>
      </c>
      <c r="C44" s="9">
        <f>C45+C46+C47</f>
        <v>636</v>
      </c>
      <c r="D44" s="9"/>
      <c r="E44" s="9">
        <f>E45+E46+E47</f>
        <v>709.5999999999999</v>
      </c>
      <c r="F44" s="10"/>
      <c r="G44" s="10">
        <f>(E44/C44)*100</f>
        <v>111.57232704402513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56</v>
      </c>
      <c r="D45" s="17"/>
      <c r="E45" s="17">
        <v>64.1</v>
      </c>
      <c r="F45" s="18"/>
      <c r="G45" s="18">
        <f>E45/C45*100</f>
        <v>114.46428571428571</v>
      </c>
    </row>
    <row r="46" spans="1:7" ht="74.25" customHeight="1">
      <c r="A46" s="30" t="s">
        <v>69</v>
      </c>
      <c r="B46" s="75" t="s">
        <v>198</v>
      </c>
      <c r="C46" s="17">
        <v>0</v>
      </c>
      <c r="D46" s="17"/>
      <c r="E46" s="17">
        <v>200.1</v>
      </c>
      <c r="F46" s="18"/>
      <c r="G46" s="18" t="e">
        <f>E46/C46*100</f>
        <v>#DIV/0!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445.4</v>
      </c>
      <c r="F47" s="18"/>
      <c r="G47" s="18">
        <f>E47/C47*100</f>
        <v>76.79310344827586</v>
      </c>
    </row>
    <row r="48" spans="1:8" ht="15">
      <c r="A48" s="25" t="s">
        <v>130</v>
      </c>
      <c r="B48" s="74" t="s">
        <v>200</v>
      </c>
      <c r="C48" s="9">
        <f>C49+C61+C63+C62</f>
        <v>313</v>
      </c>
      <c r="D48" s="9">
        <f>D49+D61+D63</f>
        <v>0</v>
      </c>
      <c r="E48" s="9">
        <f>E49+E61+E63+E62</f>
        <v>281.3</v>
      </c>
      <c r="F48" s="10"/>
      <c r="G48" s="10">
        <f>(E48/C48)*100</f>
        <v>89.87220447284345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C50+C51+C52+C54+C55+C56+C57+C58+C59+C60+C53</f>
        <v>213</v>
      </c>
      <c r="D49" s="61">
        <f>D50+D51+D52+D54+D56++D59+D60</f>
        <v>0</v>
      </c>
      <c r="E49" s="61">
        <f>E50+E51+E52+E54+E56++E59+E60+E55+E57+E58+E53</f>
        <v>132.6</v>
      </c>
      <c r="F49" s="64">
        <v>51</v>
      </c>
      <c r="G49" s="10">
        <f>(E49/C49)*100</f>
        <v>62.25352112676056</v>
      </c>
    </row>
    <row r="50" spans="1:7" ht="47.25" customHeight="1">
      <c r="A50" s="26" t="s">
        <v>132</v>
      </c>
      <c r="B50" s="73" t="s">
        <v>202</v>
      </c>
      <c r="C50" s="17">
        <v>4</v>
      </c>
      <c r="D50" s="17"/>
      <c r="E50" s="17">
        <v>3.7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16</v>
      </c>
      <c r="D51" s="17"/>
      <c r="E51" s="17">
        <v>9.6</v>
      </c>
      <c r="F51" s="19">
        <v>71</v>
      </c>
      <c r="G51" s="18">
        <f>(E51/C51)*100</f>
        <v>60</v>
      </c>
    </row>
    <row r="52" spans="1:7" ht="47.25" customHeight="1">
      <c r="A52" s="26" t="s">
        <v>134</v>
      </c>
      <c r="B52" s="73" t="s">
        <v>204</v>
      </c>
      <c r="C52" s="17">
        <v>18</v>
      </c>
      <c r="D52" s="17"/>
      <c r="E52" s="17">
        <v>11.9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15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6.3</v>
      </c>
      <c r="F55" s="19"/>
      <c r="G55" s="18">
        <f>E55/C55*100</f>
        <v>78.75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15.5</v>
      </c>
      <c r="F56" s="19">
        <v>887.3</v>
      </c>
      <c r="G56" s="18">
        <f>E56/C56*100</f>
        <v>57.407407407407405</v>
      </c>
    </row>
    <row r="57" spans="1:7" ht="84" customHeight="1">
      <c r="A57" s="26" t="s">
        <v>143</v>
      </c>
      <c r="B57" s="73" t="s">
        <v>209</v>
      </c>
      <c r="C57" s="17">
        <v>4</v>
      </c>
      <c r="D57" s="17"/>
      <c r="E57" s="17">
        <v>1.3</v>
      </c>
      <c r="F57" s="19"/>
      <c r="G57" s="18">
        <f>E57/C57*100</f>
        <v>32.5</v>
      </c>
    </row>
    <row r="58" spans="1:7" ht="84" customHeight="1">
      <c r="A58" s="26" t="s">
        <v>144</v>
      </c>
      <c r="B58" s="73" t="s">
        <v>210</v>
      </c>
      <c r="C58" s="17">
        <v>26</v>
      </c>
      <c r="D58" s="17"/>
      <c r="E58" s="17">
        <v>20.4</v>
      </c>
      <c r="F58" s="19"/>
      <c r="G58" s="18">
        <f>E58/C58*100</f>
        <v>78.46153846153847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7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48.9</v>
      </c>
      <c r="F60" s="19">
        <v>87.6</v>
      </c>
      <c r="G60" s="18">
        <f t="shared" si="2"/>
        <v>53.15217391304348</v>
      </c>
    </row>
    <row r="61" spans="1:7" ht="35.25" customHeight="1">
      <c r="A61" s="26" t="s">
        <v>137</v>
      </c>
      <c r="B61" s="73" t="s">
        <v>213</v>
      </c>
      <c r="C61" s="17">
        <v>60</v>
      </c>
      <c r="D61" s="17"/>
      <c r="E61" s="17">
        <v>43.7</v>
      </c>
      <c r="F61" s="19">
        <v>221.8</v>
      </c>
      <c r="G61" s="18">
        <f t="shared" si="2"/>
        <v>72.83333333333334</v>
      </c>
    </row>
    <row r="62" spans="1:7" ht="94.5" customHeight="1">
      <c r="A62" s="26" t="s">
        <v>147</v>
      </c>
      <c r="B62" s="73" t="s">
        <v>214</v>
      </c>
      <c r="C62" s="17">
        <v>0</v>
      </c>
      <c r="D62" s="17"/>
      <c r="E62" s="17">
        <v>7.5</v>
      </c>
      <c r="F62" s="17">
        <v>3536.16</v>
      </c>
      <c r="G62" s="18" t="e">
        <f>E62/C62*100</f>
        <v>#DIV/0!</v>
      </c>
    </row>
    <row r="63" spans="1:7" ht="25.5" customHeight="1">
      <c r="A63" s="26" t="s">
        <v>138</v>
      </c>
      <c r="B63" s="73" t="s">
        <v>215</v>
      </c>
      <c r="C63" s="17">
        <v>40</v>
      </c>
      <c r="D63" s="17"/>
      <c r="E63" s="17">
        <v>97.5</v>
      </c>
      <c r="F63" s="19">
        <v>68.4</v>
      </c>
      <c r="G63" s="18">
        <f t="shared" si="2"/>
        <v>243.75</v>
      </c>
    </row>
    <row r="64" spans="1:8" ht="18" customHeight="1">
      <c r="A64" s="25" t="s">
        <v>78</v>
      </c>
      <c r="B64" s="76" t="s">
        <v>216</v>
      </c>
      <c r="C64" s="9">
        <v>514</v>
      </c>
      <c r="D64" s="9"/>
      <c r="E64" s="9">
        <v>2491.3</v>
      </c>
      <c r="F64" s="10"/>
      <c r="G64" s="18">
        <f>E64/C64*100</f>
        <v>484.68871595330745</v>
      </c>
      <c r="H64" s="69">
        <v>2476803.71</v>
      </c>
    </row>
    <row r="65" spans="1:9" ht="24">
      <c r="A65" s="25" t="s">
        <v>51</v>
      </c>
      <c r="B65" s="71"/>
      <c r="C65" s="9">
        <f>C7+C14+C20+C25+C29+C35+C39+C41+C44+C48+C64+C33</f>
        <v>344968</v>
      </c>
      <c r="D65" s="9">
        <f>D7+D14+D20+D25+D29+D35+D39+D41+D44+D48+D64+D33</f>
        <v>0</v>
      </c>
      <c r="E65" s="9">
        <f>E7+E14+E20+E25+E29+E35+E39+E41+E44+E48+E64</f>
        <v>183704.19999999995</v>
      </c>
      <c r="F65" s="10"/>
      <c r="G65" s="10">
        <f t="shared" si="2"/>
        <v>53.25253356833096</v>
      </c>
      <c r="I65" s="69">
        <f>H7+H14+H20+H25+H29+H35+H39+H41+H44+H48+H64</f>
        <v>156974324.37</v>
      </c>
    </row>
    <row r="66" spans="1:8" ht="15">
      <c r="A66" s="25" t="s">
        <v>32</v>
      </c>
      <c r="B66" s="74" t="s">
        <v>217</v>
      </c>
      <c r="C66" s="9">
        <f>C67+C74+C75</f>
        <v>1303163.6</v>
      </c>
      <c r="D66" s="9">
        <f>D67+D74+D75</f>
        <v>0</v>
      </c>
      <c r="E66" s="9">
        <f>E67+E74+E75</f>
        <v>695304.4</v>
      </c>
      <c r="F66" s="10"/>
      <c r="G66" s="10">
        <f t="shared" si="2"/>
        <v>53.355112128669035</v>
      </c>
      <c r="H66" s="69">
        <v>547494769.77</v>
      </c>
    </row>
    <row r="67" spans="1:7" ht="39.75" customHeight="1">
      <c r="A67" s="31" t="s">
        <v>79</v>
      </c>
      <c r="B67" s="74" t="s">
        <v>218</v>
      </c>
      <c r="C67" s="9">
        <f>C68+C71+C72+C73</f>
        <v>1302408.6</v>
      </c>
      <c r="D67" s="9">
        <f>D68+D71+D72+D73</f>
        <v>0</v>
      </c>
      <c r="E67" s="9">
        <f>E68+E71+E72+E73</f>
        <v>696051.8</v>
      </c>
      <c r="F67" s="10"/>
      <c r="G67" s="10">
        <f t="shared" si="2"/>
        <v>53.44342781520331</v>
      </c>
    </row>
    <row r="68" spans="1:7" ht="24.75" customHeight="1">
      <c r="A68" s="26" t="s">
        <v>80</v>
      </c>
      <c r="B68" s="75" t="s">
        <v>219</v>
      </c>
      <c r="C68" s="9">
        <f>C69+C70</f>
        <v>229374</v>
      </c>
      <c r="D68" s="9">
        <f>D69+D70</f>
        <v>0</v>
      </c>
      <c r="E68" s="9">
        <f>E69+E70</f>
        <v>173194.40000000002</v>
      </c>
      <c r="F68" s="20">
        <f>F69</f>
        <v>0</v>
      </c>
      <c r="G68" s="20">
        <f>G69</f>
        <v>75.70546021840873</v>
      </c>
    </row>
    <row r="69" spans="1:7" ht="24.75" customHeight="1">
      <c r="A69" s="26" t="s">
        <v>86</v>
      </c>
      <c r="B69" s="75" t="s">
        <v>220</v>
      </c>
      <c r="C69" s="16">
        <v>224350</v>
      </c>
      <c r="D69" s="16"/>
      <c r="E69" s="16">
        <v>169845.2</v>
      </c>
      <c r="F69" s="21"/>
      <c r="G69" s="21">
        <f aca="true" t="shared" si="3" ref="G69:G74">E69/C69*100</f>
        <v>75.70546021840873</v>
      </c>
    </row>
    <row r="70" spans="1:7" ht="24.75" customHeight="1">
      <c r="A70" s="26" t="s">
        <v>151</v>
      </c>
      <c r="B70" s="75" t="s">
        <v>221</v>
      </c>
      <c r="C70" s="66">
        <v>5024</v>
      </c>
      <c r="D70" s="66"/>
      <c r="E70" s="66">
        <v>3349.2</v>
      </c>
      <c r="F70" s="63"/>
      <c r="G70" s="21">
        <f t="shared" si="3"/>
        <v>66.6640127388535</v>
      </c>
    </row>
    <row r="71" spans="1:7" ht="28.5" customHeight="1">
      <c r="A71" s="26" t="s">
        <v>53</v>
      </c>
      <c r="B71" s="75" t="s">
        <v>222</v>
      </c>
      <c r="C71" s="16">
        <v>182383.4</v>
      </c>
      <c r="D71" s="16"/>
      <c r="E71" s="16">
        <v>48395</v>
      </c>
      <c r="F71" s="21"/>
      <c r="G71" s="21">
        <f t="shared" si="3"/>
        <v>26.53476138727538</v>
      </c>
    </row>
    <row r="72" spans="1:7" ht="21.75" customHeight="1">
      <c r="A72" s="26" t="s">
        <v>81</v>
      </c>
      <c r="B72" s="75" t="s">
        <v>223</v>
      </c>
      <c r="C72" s="16">
        <v>804098.7</v>
      </c>
      <c r="D72" s="16"/>
      <c r="E72" s="16">
        <v>455381.6</v>
      </c>
      <c r="F72" s="21"/>
      <c r="G72" s="21">
        <f t="shared" si="3"/>
        <v>56.63255020807769</v>
      </c>
    </row>
    <row r="73" spans="1:7" ht="15">
      <c r="A73" s="26" t="s">
        <v>34</v>
      </c>
      <c r="B73" s="75" t="s">
        <v>224</v>
      </c>
      <c r="C73" s="16">
        <v>86552.5</v>
      </c>
      <c r="D73" s="16"/>
      <c r="E73" s="16">
        <v>19080.8</v>
      </c>
      <c r="F73" s="21"/>
      <c r="G73" s="21">
        <f t="shared" si="3"/>
        <v>22.045348199069927</v>
      </c>
    </row>
    <row r="74" spans="1:7" ht="15">
      <c r="A74" s="26" t="s">
        <v>87</v>
      </c>
      <c r="B74" s="75" t="s">
        <v>225</v>
      </c>
      <c r="C74" s="16">
        <v>755</v>
      </c>
      <c r="D74" s="16"/>
      <c r="E74" s="16">
        <v>268.5</v>
      </c>
      <c r="F74" s="21"/>
      <c r="G74" s="21">
        <f t="shared" si="3"/>
        <v>35.562913907284766</v>
      </c>
    </row>
    <row r="75" spans="1:9" ht="35.25" customHeight="1">
      <c r="A75" s="26" t="s">
        <v>56</v>
      </c>
      <c r="B75" s="75" t="s">
        <v>226</v>
      </c>
      <c r="C75" s="16"/>
      <c r="D75" s="16"/>
      <c r="E75" s="16">
        <v>-1015.9</v>
      </c>
      <c r="F75" s="21"/>
      <c r="G75" s="21"/>
      <c r="I75" s="69"/>
    </row>
    <row r="76" spans="1:9" ht="15">
      <c r="A76" s="25" t="s">
        <v>20</v>
      </c>
      <c r="B76" s="74"/>
      <c r="C76" s="9">
        <f>C65+C66</f>
        <v>1648131.6</v>
      </c>
      <c r="D76" s="9"/>
      <c r="E76" s="9">
        <f>E65+E66</f>
        <v>879008.6</v>
      </c>
      <c r="F76" s="10"/>
      <c r="G76" s="10">
        <f>E76/C76*100</f>
        <v>53.333641561147175</v>
      </c>
      <c r="H76" s="69">
        <v>1648111635.68</v>
      </c>
      <c r="I76" s="69">
        <v>704469094.14</v>
      </c>
    </row>
    <row r="77" spans="1:9" ht="15">
      <c r="A77" s="25" t="s">
        <v>21</v>
      </c>
      <c r="B77" s="77"/>
      <c r="C77" s="9"/>
      <c r="D77" s="9"/>
      <c r="E77" s="9"/>
      <c r="F77" s="10"/>
      <c r="G77" s="10"/>
      <c r="I77" s="69"/>
    </row>
    <row r="78" spans="1:10" ht="13.5">
      <c r="A78" s="26" t="s">
        <v>29</v>
      </c>
      <c r="B78" s="78">
        <v>100</v>
      </c>
      <c r="C78" s="17">
        <v>66300.9</v>
      </c>
      <c r="D78" s="17"/>
      <c r="E78" s="17">
        <v>39311.5</v>
      </c>
      <c r="F78" s="18"/>
      <c r="G78" s="18">
        <f>(E78/C78)*100</f>
        <v>59.292558622884464</v>
      </c>
      <c r="H78" s="69">
        <v>66852940.38</v>
      </c>
      <c r="I78" s="69">
        <v>32282589.63</v>
      </c>
      <c r="J78" s="82">
        <f>E78/E91</f>
        <v>0.04447690044376772</v>
      </c>
    </row>
    <row r="79" spans="1:10" ht="13.5" hidden="1">
      <c r="A79" s="26" t="s">
        <v>33</v>
      </c>
      <c r="B79" s="79" t="s">
        <v>227</v>
      </c>
      <c r="C79" s="17">
        <v>0</v>
      </c>
      <c r="D79" s="17"/>
      <c r="E79" s="17">
        <v>0</v>
      </c>
      <c r="F79" s="18"/>
      <c r="G79" s="18" t="e">
        <f>E79/C79*100</f>
        <v>#DIV/0!</v>
      </c>
      <c r="I79" s="69"/>
      <c r="J79" s="82"/>
    </row>
    <row r="80" spans="1:10" ht="24">
      <c r="A80" s="26" t="s">
        <v>30</v>
      </c>
      <c r="B80" s="78">
        <v>300</v>
      </c>
      <c r="C80" s="17">
        <v>9528.4</v>
      </c>
      <c r="D80" s="17"/>
      <c r="E80" s="17">
        <v>4976</v>
      </c>
      <c r="F80" s="18"/>
      <c r="G80" s="18">
        <f>(E80/C80)*100</f>
        <v>52.22282859661643</v>
      </c>
      <c r="H80" s="69">
        <v>8865400</v>
      </c>
      <c r="I80" s="69">
        <v>4152555.2</v>
      </c>
      <c r="J80" s="82">
        <f>E80/E91</f>
        <v>0.005629829861699201</v>
      </c>
    </row>
    <row r="81" spans="1:10" ht="13.5">
      <c r="A81" s="26" t="s">
        <v>31</v>
      </c>
      <c r="B81" s="78">
        <v>400</v>
      </c>
      <c r="C81" s="17">
        <v>70084.5</v>
      </c>
      <c r="D81" s="17"/>
      <c r="E81" s="17">
        <v>32479.8</v>
      </c>
      <c r="F81" s="18"/>
      <c r="G81" s="18">
        <f>(E81/C81)*100</f>
        <v>46.34377073389979</v>
      </c>
      <c r="H81" s="69">
        <v>70195504.83</v>
      </c>
      <c r="I81" s="69">
        <v>27831739.39</v>
      </c>
      <c r="J81" s="82">
        <f>E81/E91</f>
        <v>0.036747537769698094</v>
      </c>
    </row>
    <row r="82" spans="1:10" ht="13.5">
      <c r="A82" s="26" t="s">
        <v>39</v>
      </c>
      <c r="B82" s="78">
        <v>500</v>
      </c>
      <c r="C82" s="17">
        <v>367609.8</v>
      </c>
      <c r="D82" s="17"/>
      <c r="E82" s="17">
        <v>166771.6</v>
      </c>
      <c r="F82" s="18"/>
      <c r="G82" s="18">
        <f>(E82/C82)*100</f>
        <v>45.36647281982146</v>
      </c>
      <c r="H82" s="69">
        <v>367609805.17</v>
      </c>
      <c r="I82" s="69">
        <v>149163487.5</v>
      </c>
      <c r="J82" s="82">
        <f>E82/E91</f>
        <v>0.18868483395565808</v>
      </c>
    </row>
    <row r="83" spans="1:10" ht="13.5">
      <c r="A83" s="26" t="s">
        <v>22</v>
      </c>
      <c r="B83" s="78">
        <v>700</v>
      </c>
      <c r="C83" s="17">
        <v>755513.2</v>
      </c>
      <c r="D83" s="17"/>
      <c r="E83" s="17">
        <v>485568.5</v>
      </c>
      <c r="F83" s="18"/>
      <c r="G83" s="18">
        <f>(E83/C83)*100</f>
        <v>64.27002201946969</v>
      </c>
      <c r="H83" s="69">
        <v>755483192.79</v>
      </c>
      <c r="I83" s="69">
        <v>375417144.97</v>
      </c>
      <c r="J83" s="82">
        <f>E83/E91</f>
        <v>0.549370587057976</v>
      </c>
    </row>
    <row r="84" spans="1:10" ht="13.5">
      <c r="A84" s="26" t="s">
        <v>139</v>
      </c>
      <c r="B84" s="78">
        <v>800</v>
      </c>
      <c r="C84" s="17">
        <v>73835.5</v>
      </c>
      <c r="D84" s="17"/>
      <c r="E84" s="17">
        <v>44923.7</v>
      </c>
      <c r="F84" s="18"/>
      <c r="G84" s="18">
        <f>(E84/C84)*100</f>
        <v>60.84295494714602</v>
      </c>
      <c r="H84" s="69">
        <v>73845500</v>
      </c>
      <c r="I84" s="69">
        <v>36573087.72</v>
      </c>
      <c r="J84" s="82">
        <f>E84/E91</f>
        <v>0.050826524870984005</v>
      </c>
    </row>
    <row r="85" spans="1:10" ht="13.5" hidden="1">
      <c r="A85" s="26" t="s">
        <v>37</v>
      </c>
      <c r="B85" s="78">
        <v>900</v>
      </c>
      <c r="C85" s="17"/>
      <c r="D85" s="17"/>
      <c r="E85" s="17"/>
      <c r="F85" s="18"/>
      <c r="G85" s="18"/>
      <c r="I85" s="69"/>
      <c r="J85" s="82"/>
    </row>
    <row r="86" spans="1:10" ht="13.5" hidden="1">
      <c r="A86" s="26" t="s">
        <v>37</v>
      </c>
      <c r="B86" s="78">
        <v>900</v>
      </c>
      <c r="C86" s="17">
        <v>0</v>
      </c>
      <c r="D86" s="17"/>
      <c r="E86" s="17">
        <v>0</v>
      </c>
      <c r="F86" s="18"/>
      <c r="G86" s="18"/>
      <c r="I86" s="69"/>
      <c r="J86" s="82"/>
    </row>
    <row r="87" spans="1:10" ht="13.5">
      <c r="A87" s="26" t="s">
        <v>23</v>
      </c>
      <c r="B87" s="78">
        <v>1000</v>
      </c>
      <c r="C87" s="17">
        <v>281016.6</v>
      </c>
      <c r="D87" s="17"/>
      <c r="E87" s="17">
        <v>83241.3</v>
      </c>
      <c r="F87" s="18"/>
      <c r="G87" s="18">
        <f>(E87/C87)*100</f>
        <v>29.62148855263355</v>
      </c>
      <c r="H87" s="69">
        <v>281016635.8</v>
      </c>
      <c r="I87" s="69">
        <v>63370912</v>
      </c>
      <c r="J87" s="82">
        <f>E87/E91</f>
        <v>0.09417893015809119</v>
      </c>
    </row>
    <row r="88" spans="1:10" ht="13.5">
      <c r="A88" s="26" t="s">
        <v>46</v>
      </c>
      <c r="B88" s="78">
        <v>1100</v>
      </c>
      <c r="C88" s="17">
        <v>36441.7</v>
      </c>
      <c r="D88" s="17"/>
      <c r="E88" s="17">
        <v>21785.8</v>
      </c>
      <c r="F88" s="18"/>
      <c r="G88" s="18">
        <f>(E88/C88)*100</f>
        <v>59.78261167837944</v>
      </c>
      <c r="H88" s="69">
        <v>36441656.71</v>
      </c>
      <c r="I88" s="69">
        <v>17250194.45</v>
      </c>
      <c r="J88" s="82">
        <f>E88/E91</f>
        <v>0.02464838171242091</v>
      </c>
    </row>
    <row r="89" spans="1:10" ht="13.5">
      <c r="A89" s="26" t="s">
        <v>47</v>
      </c>
      <c r="B89" s="78">
        <v>1200</v>
      </c>
      <c r="C89" s="17">
        <v>7983.8</v>
      </c>
      <c r="D89" s="17"/>
      <c r="E89" s="17">
        <v>4799.2</v>
      </c>
      <c r="F89" s="18"/>
      <c r="G89" s="18">
        <f>(E89/C89)*100</f>
        <v>60.11172624564743</v>
      </c>
      <c r="H89" s="69">
        <v>7983800</v>
      </c>
      <c r="I89" s="69">
        <v>4024466.94</v>
      </c>
      <c r="J89" s="82">
        <f>E89/E91</f>
        <v>0.005429798929314069</v>
      </c>
    </row>
    <row r="90" spans="1:10" ht="26.25">
      <c r="A90" s="83" t="s">
        <v>231</v>
      </c>
      <c r="B90" s="78">
        <v>1300</v>
      </c>
      <c r="C90" s="17">
        <v>141.6</v>
      </c>
      <c r="D90" s="17"/>
      <c r="E90" s="17">
        <v>5.9</v>
      </c>
      <c r="F90" s="18"/>
      <c r="G90" s="18">
        <f>(E90/C90)*100</f>
        <v>4.166666666666667</v>
      </c>
      <c r="H90" s="69">
        <v>141600</v>
      </c>
      <c r="I90" s="69">
        <v>4656</v>
      </c>
      <c r="J90" s="82">
        <f>E90/E91</f>
        <v>6.6752403906803236E-06</v>
      </c>
    </row>
    <row r="91" spans="1:10" ht="15">
      <c r="A91" s="25" t="s">
        <v>24</v>
      </c>
      <c r="B91" s="80"/>
      <c r="C91" s="9">
        <f>SUM(C78:C90)</f>
        <v>1668456</v>
      </c>
      <c r="D91" s="9">
        <f>SUM(D78:D90)</f>
        <v>0</v>
      </c>
      <c r="E91" s="9">
        <f>SUM(E78:E90)</f>
        <v>883863.3</v>
      </c>
      <c r="F91" s="10">
        <f>SUM(F78:F90)</f>
        <v>0</v>
      </c>
      <c r="G91" s="10">
        <f>E91/C91*100</f>
        <v>52.9749241214632</v>
      </c>
      <c r="H91" s="69">
        <f>SUM(H78:H90)</f>
        <v>1668436035.68</v>
      </c>
      <c r="I91" s="69">
        <f>SUM(I78:I90)</f>
        <v>710070833.8000002</v>
      </c>
      <c r="J91" s="82">
        <f>SUM(J78:J90)</f>
        <v>1</v>
      </c>
    </row>
    <row r="92" spans="1:10" ht="15">
      <c r="A92" s="50"/>
      <c r="B92" s="81"/>
      <c r="C92" s="51"/>
      <c r="D92" s="51"/>
      <c r="E92" s="52"/>
      <c r="F92" s="53"/>
      <c r="G92" s="53"/>
      <c r="I92" s="69"/>
      <c r="J92" s="69"/>
    </row>
    <row r="93" spans="1:9" ht="23.25">
      <c r="A93" s="33" t="s">
        <v>7</v>
      </c>
      <c r="B93" s="34">
        <f>C91-C76</f>
        <v>20324.399999999907</v>
      </c>
      <c r="C93" s="34">
        <f>C91-C76</f>
        <v>20324.399999999907</v>
      </c>
      <c r="D93" s="55"/>
      <c r="E93" s="84">
        <f>E91-E76</f>
        <v>4854.70000000007</v>
      </c>
      <c r="I93" s="32">
        <f>H76-I91</f>
        <v>938040801.8799999</v>
      </c>
    </row>
    <row r="94" spans="1:7" ht="24">
      <c r="A94" s="37" t="s">
        <v>8</v>
      </c>
      <c r="B94" s="38">
        <f>B95+B98</f>
        <v>8984.4</v>
      </c>
      <c r="C94" s="38">
        <f>C95+C98</f>
        <v>8984.4</v>
      </c>
      <c r="D94" s="67"/>
      <c r="E94" s="84">
        <f>E95+E98</f>
        <v>0</v>
      </c>
      <c r="G94" s="35"/>
    </row>
    <row r="95" spans="1:5" ht="13.5">
      <c r="A95" s="33" t="s">
        <v>9</v>
      </c>
      <c r="B95" s="40">
        <f>B96+B97</f>
        <v>8984.4</v>
      </c>
      <c r="C95" s="85">
        <f>C96+C97</f>
        <v>8984.4</v>
      </c>
      <c r="D95" s="56"/>
      <c r="E95" s="84">
        <v>0</v>
      </c>
    </row>
    <row r="96" spans="1:7" ht="24">
      <c r="A96" s="26" t="s">
        <v>156</v>
      </c>
      <c r="B96" s="42">
        <v>10000</v>
      </c>
      <c r="C96" s="17">
        <v>10000</v>
      </c>
      <c r="D96" s="57"/>
      <c r="E96" s="84"/>
      <c r="G96" s="35"/>
    </row>
    <row r="97" spans="1:5" ht="24">
      <c r="A97" s="26" t="s">
        <v>140</v>
      </c>
      <c r="B97" s="38">
        <v>-1015.6</v>
      </c>
      <c r="C97" s="86">
        <v>-1015.6</v>
      </c>
      <c r="D97" s="58"/>
      <c r="E97" s="84"/>
    </row>
    <row r="98" spans="1:5" ht="23.25">
      <c r="A98" s="33" t="s">
        <v>141</v>
      </c>
      <c r="B98" s="45">
        <f>B99+B100</f>
        <v>0</v>
      </c>
      <c r="C98" s="45">
        <f>C99+C100</f>
        <v>0</v>
      </c>
      <c r="D98" s="55"/>
      <c r="E98" s="84">
        <f>E99+E100</f>
        <v>0</v>
      </c>
    </row>
    <row r="99" spans="1:11" ht="50.25" customHeight="1">
      <c r="A99" s="26" t="s">
        <v>153</v>
      </c>
      <c r="B99" s="38">
        <v>0</v>
      </c>
      <c r="C99" s="86">
        <v>0</v>
      </c>
      <c r="D99" s="58"/>
      <c r="E99" s="84"/>
      <c r="K99" s="22" t="s">
        <v>100</v>
      </c>
    </row>
    <row r="100" spans="1:5" ht="36">
      <c r="A100" s="26" t="s">
        <v>149</v>
      </c>
      <c r="B100" s="38"/>
      <c r="C100" s="86">
        <v>0</v>
      </c>
      <c r="D100" s="58"/>
      <c r="E100" s="84">
        <v>0</v>
      </c>
    </row>
    <row r="101" spans="1:5" ht="23.25">
      <c r="A101" s="25" t="s">
        <v>82</v>
      </c>
      <c r="B101" s="34">
        <v>0</v>
      </c>
      <c r="C101" s="68">
        <v>0</v>
      </c>
      <c r="D101" s="58"/>
      <c r="E101" s="84">
        <v>0</v>
      </c>
    </row>
    <row r="102" spans="1:5" ht="23.25">
      <c r="A102" s="33" t="s">
        <v>14</v>
      </c>
      <c r="B102" s="34">
        <f>B93-B94</f>
        <v>11339.999999999907</v>
      </c>
      <c r="C102" s="68">
        <f>C93-C94</f>
        <v>11339.999999999907</v>
      </c>
      <c r="D102" s="59"/>
      <c r="E102" s="84">
        <f>E93-E94</f>
        <v>4854.70000000007</v>
      </c>
    </row>
    <row r="103" ht="29.25" customHeight="1" hidden="1"/>
    <row r="104" ht="12.75" hidden="1">
      <c r="A104" s="60" t="s">
        <v>232</v>
      </c>
    </row>
    <row r="105" spans="1:5" ht="12.75" hidden="1">
      <c r="A105" s="60" t="s">
        <v>233</v>
      </c>
      <c r="E105" s="35" t="s">
        <v>234</v>
      </c>
    </row>
    <row r="106" ht="27.75" customHeight="1" hidden="1">
      <c r="A106" s="48" t="s">
        <v>235</v>
      </c>
    </row>
    <row r="107" ht="12.75" hidden="1"/>
    <row r="108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55">
      <selection activeCell="A55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237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245785</v>
      </c>
      <c r="D7" s="9"/>
      <c r="E7" s="9">
        <f>E9+E10+E11+E12+E13</f>
        <v>145824.9</v>
      </c>
      <c r="F7" s="10"/>
      <c r="G7" s="11">
        <f aca="true" t="shared" si="0" ref="G7:G12">(E7/C7)*100</f>
        <v>59.33026832394166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245785</v>
      </c>
      <c r="D8" s="61">
        <f>D9+D10+D11+D12+D13</f>
        <v>0</v>
      </c>
      <c r="E8" s="61">
        <f>E9+E10+E11+E12+E13</f>
        <v>145824.9</v>
      </c>
      <c r="F8" s="65"/>
      <c r="G8" s="11">
        <f t="shared" si="0"/>
        <v>59.33026832394166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143807.3</v>
      </c>
      <c r="F9" s="13"/>
      <c r="G9" s="13">
        <f t="shared" si="0"/>
        <v>58.99544634066294</v>
      </c>
    </row>
    <row r="10" spans="1:7" ht="95.25" customHeight="1">
      <c r="A10" s="26" t="s">
        <v>40</v>
      </c>
      <c r="B10" s="73" t="s">
        <v>162</v>
      </c>
      <c r="C10" s="12">
        <v>12</v>
      </c>
      <c r="D10" s="12"/>
      <c r="E10" s="12">
        <v>15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1989.7</v>
      </c>
      <c r="F11" s="13"/>
      <c r="G11" s="13">
        <f t="shared" si="0"/>
        <v>99.485</v>
      </c>
    </row>
    <row r="12" spans="1:7" ht="84">
      <c r="A12" s="26" t="s">
        <v>123</v>
      </c>
      <c r="B12" s="73" t="s">
        <v>164</v>
      </c>
      <c r="C12" s="12">
        <v>13</v>
      </c>
      <c r="D12" s="12"/>
      <c r="E12" s="12">
        <v>12.9</v>
      </c>
      <c r="F12" s="13"/>
      <c r="G12" s="13">
        <f t="shared" si="0"/>
        <v>99.23076923076923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6326.8</v>
      </c>
      <c r="F14" s="15"/>
      <c r="G14" s="15">
        <f aca="true" t="shared" si="1" ref="G14:G20">(E14/C14)*100</f>
        <v>55.7083736902351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6326.8</v>
      </c>
      <c r="F15" s="15"/>
      <c r="G15" s="15">
        <f t="shared" si="1"/>
        <v>55.7083736902351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2842.9</v>
      </c>
      <c r="F16" s="13"/>
      <c r="G16" s="13">
        <f t="shared" si="1"/>
        <v>54.524357499041045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21.3</v>
      </c>
      <c r="F17" s="13"/>
      <c r="G17" s="13">
        <f t="shared" si="1"/>
        <v>71.00000000000001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3981.9</v>
      </c>
      <c r="F18" s="13"/>
      <c r="G18" s="13">
        <f t="shared" si="1"/>
        <v>58.045189504373184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-519.3</v>
      </c>
      <c r="F19" s="13"/>
      <c r="G19" s="13">
        <f t="shared" si="1"/>
        <v>69.51807228915662</v>
      </c>
    </row>
    <row r="20" spans="1:8" ht="15">
      <c r="A20" s="25" t="s">
        <v>16</v>
      </c>
      <c r="B20" s="74" t="s">
        <v>172</v>
      </c>
      <c r="C20" s="9">
        <f>C22+C23+C24+C21</f>
        <v>27141</v>
      </c>
      <c r="D20" s="9"/>
      <c r="E20" s="9">
        <f>E22+E23+E24+E21</f>
        <v>22063.2</v>
      </c>
      <c r="F20" s="10"/>
      <c r="G20" s="11">
        <f t="shared" si="1"/>
        <v>81.2910357024428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16350</v>
      </c>
      <c r="D21" s="12"/>
      <c r="E21" s="12">
        <v>11241</v>
      </c>
      <c r="F21" s="10"/>
      <c r="G21" s="18">
        <f>E21/C21*100</f>
        <v>68.75229357798165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4259.4</v>
      </c>
      <c r="F22" s="13"/>
      <c r="G22" s="13">
        <f>(E22/C22)*100</f>
        <v>89.67157894736842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1.2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6031</v>
      </c>
      <c r="D24" s="12"/>
      <c r="E24" s="12">
        <v>6561.6</v>
      </c>
      <c r="F24" s="13"/>
      <c r="G24" s="13">
        <f>(E24/C24)*100</f>
        <v>108.79787763223348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10088.400000000001</v>
      </c>
      <c r="F25" s="10"/>
      <c r="G25" s="10">
        <f>(E25/C25)*100</f>
        <v>40.41017424394152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652.7</v>
      </c>
      <c r="F26" s="13"/>
      <c r="G26" s="13">
        <f>(E26/C26)*100</f>
        <v>12.823182711198431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84</v>
      </c>
      <c r="F27" s="13"/>
      <c r="G27" s="13">
        <f>(E27/C27)*100</f>
        <v>5.675675675675676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9351.7</v>
      </c>
      <c r="F28" s="13"/>
      <c r="G28" s="13">
        <f>(E28/C28)*100</f>
        <v>50.83827126936667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4690.4</v>
      </c>
      <c r="F29" s="10">
        <f>F30+F32</f>
        <v>0</v>
      </c>
      <c r="G29" s="10">
        <f>G30</f>
        <v>57.90617283950616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4690.4</v>
      </c>
      <c r="F30" s="13"/>
      <c r="G30" s="13">
        <f>(E30/C30)*100</f>
        <v>57.90617283950616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15131</v>
      </c>
      <c r="F35" s="10"/>
      <c r="G35" s="10">
        <f>(E35/C35)*100</f>
        <v>59.72841747917735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14052.1</v>
      </c>
      <c r="F36" s="13"/>
      <c r="G36" s="13">
        <f>(E36/C36)*100</f>
        <v>59.34665089956922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35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1620</v>
      </c>
      <c r="D38" s="12"/>
      <c r="E38" s="12">
        <v>1043.9</v>
      </c>
      <c r="F38" s="13"/>
      <c r="G38" s="13">
        <f>E38/C38*100</f>
        <v>64.43827160493828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1269.6</v>
      </c>
      <c r="F39" s="10"/>
      <c r="G39" s="10">
        <f>(E39/C39)*100</f>
        <v>56.95827725437416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1269.6</v>
      </c>
      <c r="F40" s="13"/>
      <c r="G40" s="13">
        <f>(E40/C40)*100</f>
        <v>56.95827725437416</v>
      </c>
    </row>
    <row r="41" spans="1:8" ht="28.5" customHeight="1">
      <c r="A41" s="25" t="s">
        <v>129</v>
      </c>
      <c r="B41" s="71" t="s">
        <v>193</v>
      </c>
      <c r="C41" s="9">
        <f>C42+C43</f>
        <v>4667</v>
      </c>
      <c r="D41" s="9"/>
      <c r="E41" s="9">
        <f>E42+E43</f>
        <v>4601.2</v>
      </c>
      <c r="F41" s="10"/>
      <c r="G41" s="10">
        <f>E41/C41*100</f>
        <v>98.59010070709235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13.5</v>
      </c>
      <c r="F42" s="18"/>
      <c r="G42" s="18">
        <f>E42/C42*100</f>
        <v>90</v>
      </c>
    </row>
    <row r="43" spans="1:7" ht="15" customHeight="1">
      <c r="A43" s="26" t="s">
        <v>67</v>
      </c>
      <c r="B43" s="75" t="s">
        <v>195</v>
      </c>
      <c r="C43" s="17">
        <v>4652</v>
      </c>
      <c r="D43" s="17"/>
      <c r="E43" s="17">
        <v>4587.7</v>
      </c>
      <c r="F43" s="18"/>
      <c r="G43" s="18">
        <f>E43/C43*100</f>
        <v>98.61779879621668</v>
      </c>
    </row>
    <row r="44" spans="1:8" ht="24">
      <c r="A44" s="25" t="s">
        <v>35</v>
      </c>
      <c r="B44" s="71" t="s">
        <v>196</v>
      </c>
      <c r="C44" s="9">
        <f>C45+C46+C47</f>
        <v>845.1</v>
      </c>
      <c r="D44" s="9"/>
      <c r="E44" s="9">
        <f>E45+E46+E47</f>
        <v>1381.6</v>
      </c>
      <c r="F44" s="10"/>
      <c r="G44" s="10">
        <f>(E44/C44)*100</f>
        <v>163.48361140693407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64.1</v>
      </c>
      <c r="D45" s="17"/>
      <c r="E45" s="17">
        <v>69.9</v>
      </c>
      <c r="F45" s="18"/>
      <c r="G45" s="18">
        <f>E45/C45*100</f>
        <v>109.0483619344774</v>
      </c>
    </row>
    <row r="46" spans="1:7" ht="74.25" customHeight="1">
      <c r="A46" s="30" t="s">
        <v>69</v>
      </c>
      <c r="B46" s="75" t="s">
        <v>198</v>
      </c>
      <c r="C46" s="17">
        <v>201</v>
      </c>
      <c r="D46" s="17"/>
      <c r="E46" s="17">
        <v>200.1</v>
      </c>
      <c r="F46" s="18"/>
      <c r="G46" s="18">
        <f>E46/C46*100</f>
        <v>99.55223880597015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1111.6</v>
      </c>
      <c r="F47" s="18"/>
      <c r="G47" s="18">
        <f>E47/C47*100</f>
        <v>191.65517241379308</v>
      </c>
    </row>
    <row r="48" spans="1:8" ht="15">
      <c r="A48" s="25" t="s">
        <v>130</v>
      </c>
      <c r="B48" s="74" t="s">
        <v>200</v>
      </c>
      <c r="C48" s="9">
        <f>C49+C61+C63+C62</f>
        <v>401.1</v>
      </c>
      <c r="D48" s="9">
        <f>D49+D61+D63</f>
        <v>0</v>
      </c>
      <c r="E48" s="9">
        <f>E49+E61+E63+E62</f>
        <v>304.8</v>
      </c>
      <c r="F48" s="10"/>
      <c r="G48" s="10">
        <f>(E48/C48)*100</f>
        <v>75.99102468212415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C50+C51+C52+C54+C55+C56+C57+C58+C59+C60+C53</f>
        <v>224.6</v>
      </c>
      <c r="D49" s="61">
        <f>D50+D51+D52+D54+D56++D59+D60</f>
        <v>0</v>
      </c>
      <c r="E49" s="61">
        <f>E50+E51+E52+E54+E56++E59+E60+E55+E57+E58+E53</f>
        <v>146</v>
      </c>
      <c r="F49" s="64">
        <v>51</v>
      </c>
      <c r="G49" s="10">
        <f>(E49/C49)*100</f>
        <v>65.00445235975066</v>
      </c>
    </row>
    <row r="50" spans="1:7" ht="47.25" customHeight="1">
      <c r="A50" s="26" t="s">
        <v>132</v>
      </c>
      <c r="B50" s="73" t="s">
        <v>202</v>
      </c>
      <c r="C50" s="17">
        <v>4</v>
      </c>
      <c r="D50" s="17"/>
      <c r="E50" s="17">
        <v>4.6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16</v>
      </c>
      <c r="D51" s="17"/>
      <c r="E51" s="17">
        <v>9.6</v>
      </c>
      <c r="F51" s="19">
        <v>71</v>
      </c>
      <c r="G51" s="18">
        <f>(E51/C51)*100</f>
        <v>60</v>
      </c>
    </row>
    <row r="52" spans="1:7" ht="47.25" customHeight="1">
      <c r="A52" s="26" t="s">
        <v>134</v>
      </c>
      <c r="B52" s="73" t="s">
        <v>204</v>
      </c>
      <c r="C52" s="17">
        <v>28.5</v>
      </c>
      <c r="D52" s="17"/>
      <c r="E52" s="17">
        <v>12.2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15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8.6</v>
      </c>
      <c r="F55" s="19"/>
      <c r="G55" s="18">
        <f>E55/C55*100</f>
        <v>107.5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15.9</v>
      </c>
      <c r="F56" s="19">
        <v>887.3</v>
      </c>
      <c r="G56" s="18">
        <f>E56/C56*100</f>
        <v>58.88888888888889</v>
      </c>
    </row>
    <row r="57" spans="1:7" ht="84" customHeight="1">
      <c r="A57" s="26" t="s">
        <v>143</v>
      </c>
      <c r="B57" s="73" t="s">
        <v>209</v>
      </c>
      <c r="C57" s="17">
        <v>4.1</v>
      </c>
      <c r="D57" s="17"/>
      <c r="E57" s="17">
        <v>1.3</v>
      </c>
      <c r="F57" s="19"/>
      <c r="G57" s="18">
        <f>E57/C57*100</f>
        <v>31.70731707317074</v>
      </c>
    </row>
    <row r="58" spans="1:7" ht="84" customHeight="1">
      <c r="A58" s="26" t="s">
        <v>144</v>
      </c>
      <c r="B58" s="73" t="s">
        <v>210</v>
      </c>
      <c r="C58" s="17">
        <v>27</v>
      </c>
      <c r="D58" s="17"/>
      <c r="E58" s="17">
        <v>23.5</v>
      </c>
      <c r="F58" s="19"/>
      <c r="G58" s="18">
        <f>E58/C58*100</f>
        <v>87.03703703703704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8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55.3</v>
      </c>
      <c r="F60" s="19">
        <v>87.6</v>
      </c>
      <c r="G60" s="18">
        <f t="shared" si="2"/>
        <v>60.10869565217391</v>
      </c>
    </row>
    <row r="61" spans="1:7" ht="35.25" customHeight="1">
      <c r="A61" s="26" t="s">
        <v>137</v>
      </c>
      <c r="B61" s="73" t="s">
        <v>213</v>
      </c>
      <c r="C61" s="17">
        <v>60</v>
      </c>
      <c r="D61" s="17"/>
      <c r="E61" s="17">
        <v>49.4</v>
      </c>
      <c r="F61" s="19">
        <v>221.8</v>
      </c>
      <c r="G61" s="18">
        <f t="shared" si="2"/>
        <v>82.33333333333334</v>
      </c>
    </row>
    <row r="62" spans="1:7" ht="94.5" customHeight="1">
      <c r="A62" s="26" t="s">
        <v>147</v>
      </c>
      <c r="B62" s="73" t="s">
        <v>214</v>
      </c>
      <c r="C62" s="17">
        <v>7.5</v>
      </c>
      <c r="D62" s="17"/>
      <c r="E62" s="17">
        <v>9.8</v>
      </c>
      <c r="F62" s="17">
        <v>3536.16</v>
      </c>
      <c r="G62" s="18">
        <f>E62/C62*100</f>
        <v>130.66666666666669</v>
      </c>
    </row>
    <row r="63" spans="1:7" ht="25.5" customHeight="1">
      <c r="A63" s="26" t="s">
        <v>138</v>
      </c>
      <c r="B63" s="73" t="s">
        <v>215</v>
      </c>
      <c r="C63" s="17">
        <v>109</v>
      </c>
      <c r="D63" s="17"/>
      <c r="E63" s="17">
        <v>99.6</v>
      </c>
      <c r="F63" s="19">
        <v>68.4</v>
      </c>
      <c r="G63" s="18">
        <f t="shared" si="2"/>
        <v>91.37614678899082</v>
      </c>
    </row>
    <row r="64" spans="1:8" ht="18" customHeight="1">
      <c r="A64" s="25" t="s">
        <v>78</v>
      </c>
      <c r="B64" s="76" t="s">
        <v>216</v>
      </c>
      <c r="C64" s="9">
        <v>2700.3</v>
      </c>
      <c r="D64" s="9"/>
      <c r="E64" s="9">
        <v>2528.2</v>
      </c>
      <c r="F64" s="10"/>
      <c r="G64" s="18">
        <f>E64/C64*100</f>
        <v>93.62663407769506</v>
      </c>
      <c r="H64" s="69">
        <v>2476803.71</v>
      </c>
    </row>
    <row r="65" spans="1:7" ht="18" customHeight="1">
      <c r="A65" s="25" t="s">
        <v>238</v>
      </c>
      <c r="B65" s="76" t="s">
        <v>239</v>
      </c>
      <c r="C65" s="9">
        <v>187.5</v>
      </c>
      <c r="D65" s="9"/>
      <c r="E65" s="9"/>
      <c r="F65" s="10"/>
      <c r="G65" s="18"/>
    </row>
    <row r="66" spans="1:9" ht="24">
      <c r="A66" s="25" t="s">
        <v>51</v>
      </c>
      <c r="B66" s="71"/>
      <c r="C66" s="9">
        <f>C7+C14+C20+C25+C29+C35+C39+C41+C44+C48+C64+C33+C65</f>
        <v>353710.99999999994</v>
      </c>
      <c r="D66" s="9">
        <f>D7+D14+D20+D25+D29+D35+D39+D41+D44+D48+D64+D33+D65</f>
        <v>0</v>
      </c>
      <c r="E66" s="9">
        <f>E7+E14+E20+E25+E29+E35+E39+E41+E44+E48+E64+E33+E65</f>
        <v>214210.1</v>
      </c>
      <c r="F66" s="10"/>
      <c r="G66" s="10">
        <f t="shared" si="2"/>
        <v>60.560768537026</v>
      </c>
      <c r="I66" s="69">
        <f>H7+H14+H20+H25+H29+H35+H39+H41+H44+H48+H64</f>
        <v>156974324.37</v>
      </c>
    </row>
    <row r="67" spans="1:8" ht="15">
      <c r="A67" s="25" t="s">
        <v>32</v>
      </c>
      <c r="B67" s="74" t="s">
        <v>217</v>
      </c>
      <c r="C67" s="9">
        <f>C68+C75+C76</f>
        <v>1613924.2999999998</v>
      </c>
      <c r="D67" s="9">
        <f>D68+D75+D76</f>
        <v>0</v>
      </c>
      <c r="E67" s="9">
        <f>E68+E75+E76</f>
        <v>804618.4</v>
      </c>
      <c r="F67" s="10"/>
      <c r="G67" s="10">
        <f t="shared" si="2"/>
        <v>49.85477943420271</v>
      </c>
      <c r="H67" s="69">
        <v>547494769.77</v>
      </c>
    </row>
    <row r="68" spans="1:7" ht="39.75" customHeight="1">
      <c r="A68" s="31" t="s">
        <v>79</v>
      </c>
      <c r="B68" s="74" t="s">
        <v>218</v>
      </c>
      <c r="C68" s="9">
        <f>C69+C72+C73+C74</f>
        <v>1613330.7999999998</v>
      </c>
      <c r="D68" s="9">
        <f>D69+D72+D73+D74</f>
        <v>0</v>
      </c>
      <c r="E68" s="9">
        <f>E69+E72+E73+E74</f>
        <v>805196</v>
      </c>
      <c r="F68" s="10"/>
      <c r="G68" s="10">
        <f t="shared" si="2"/>
        <v>49.90892134458724</v>
      </c>
    </row>
    <row r="69" spans="1:7" ht="24.75" customHeight="1">
      <c r="A69" s="26" t="s">
        <v>80</v>
      </c>
      <c r="B69" s="75" t="s">
        <v>219</v>
      </c>
      <c r="C69" s="9">
        <f>C70+C71</f>
        <v>326512</v>
      </c>
      <c r="D69" s="9">
        <f>D70+D71</f>
        <v>0</v>
      </c>
      <c r="E69" s="9">
        <f>E70+E71</f>
        <v>206231.7</v>
      </c>
      <c r="F69" s="20">
        <f>F70</f>
        <v>0</v>
      </c>
      <c r="G69" s="20">
        <f>G70</f>
        <v>62.846886975563635</v>
      </c>
    </row>
    <row r="70" spans="1:7" ht="24.75" customHeight="1">
      <c r="A70" s="26" t="s">
        <v>86</v>
      </c>
      <c r="B70" s="75" t="s">
        <v>220</v>
      </c>
      <c r="C70" s="16">
        <v>321488</v>
      </c>
      <c r="D70" s="16"/>
      <c r="E70" s="16">
        <v>202045.2</v>
      </c>
      <c r="F70" s="21"/>
      <c r="G70" s="21">
        <f aca="true" t="shared" si="3" ref="G70:G75">E70/C70*100</f>
        <v>62.846886975563635</v>
      </c>
    </row>
    <row r="71" spans="1:7" ht="24.75" customHeight="1">
      <c r="A71" s="26" t="s">
        <v>151</v>
      </c>
      <c r="B71" s="75" t="s">
        <v>221</v>
      </c>
      <c r="C71" s="66">
        <v>5024</v>
      </c>
      <c r="D71" s="66"/>
      <c r="E71" s="66">
        <v>4186.5</v>
      </c>
      <c r="F71" s="63"/>
      <c r="G71" s="21">
        <f t="shared" si="3"/>
        <v>83.33001592356688</v>
      </c>
    </row>
    <row r="72" spans="1:7" ht="28.5" customHeight="1">
      <c r="A72" s="26" t="s">
        <v>53</v>
      </c>
      <c r="B72" s="75" t="s">
        <v>222</v>
      </c>
      <c r="C72" s="16">
        <v>183235.6</v>
      </c>
      <c r="D72" s="16"/>
      <c r="E72" s="16">
        <v>52494.2</v>
      </c>
      <c r="F72" s="21"/>
      <c r="G72" s="21">
        <f t="shared" si="3"/>
        <v>28.648472240110546</v>
      </c>
    </row>
    <row r="73" spans="1:7" ht="21.75" customHeight="1">
      <c r="A73" s="26" t="s">
        <v>81</v>
      </c>
      <c r="B73" s="75" t="s">
        <v>223</v>
      </c>
      <c r="C73" s="16">
        <v>1017030.7</v>
      </c>
      <c r="D73" s="16"/>
      <c r="E73" s="16">
        <v>516374.6</v>
      </c>
      <c r="F73" s="21"/>
      <c r="G73" s="21">
        <f t="shared" si="3"/>
        <v>50.77276428332006</v>
      </c>
    </row>
    <row r="74" spans="1:7" ht="15">
      <c r="A74" s="26" t="s">
        <v>34</v>
      </c>
      <c r="B74" s="75" t="s">
        <v>224</v>
      </c>
      <c r="C74" s="16">
        <v>86552.5</v>
      </c>
      <c r="D74" s="16"/>
      <c r="E74" s="16">
        <v>30095.5</v>
      </c>
      <c r="F74" s="21"/>
      <c r="G74" s="21">
        <f t="shared" si="3"/>
        <v>34.771381531440454</v>
      </c>
    </row>
    <row r="75" spans="1:7" ht="15">
      <c r="A75" s="26" t="s">
        <v>87</v>
      </c>
      <c r="B75" s="75" t="s">
        <v>225</v>
      </c>
      <c r="C75" s="16">
        <v>593.5</v>
      </c>
      <c r="D75" s="16"/>
      <c r="E75" s="16">
        <v>453.6</v>
      </c>
      <c r="F75" s="21"/>
      <c r="G75" s="21">
        <f t="shared" si="3"/>
        <v>76.42796967144061</v>
      </c>
    </row>
    <row r="76" spans="1:9" ht="35.25" customHeight="1">
      <c r="A76" s="26" t="s">
        <v>56</v>
      </c>
      <c r="B76" s="75" t="s">
        <v>226</v>
      </c>
      <c r="C76" s="16"/>
      <c r="D76" s="16"/>
      <c r="E76" s="16">
        <v>-1031.2</v>
      </c>
      <c r="F76" s="21"/>
      <c r="G76" s="21"/>
      <c r="I76" s="69"/>
    </row>
    <row r="77" spans="1:9" ht="15">
      <c r="A77" s="25" t="s">
        <v>20</v>
      </c>
      <c r="B77" s="74"/>
      <c r="C77" s="9">
        <f>C66+C67</f>
        <v>1967635.2999999998</v>
      </c>
      <c r="D77" s="9"/>
      <c r="E77" s="9">
        <f>E66+E67</f>
        <v>1018828.5</v>
      </c>
      <c r="F77" s="10"/>
      <c r="G77" s="10">
        <f>E77/C77*100</f>
        <v>51.77933634347789</v>
      </c>
      <c r="H77" s="69">
        <v>1648111635.68</v>
      </c>
      <c r="I77" s="69">
        <v>704469094.14</v>
      </c>
    </row>
    <row r="78" spans="1:9" ht="15">
      <c r="A78" s="25" t="s">
        <v>21</v>
      </c>
      <c r="B78" s="77"/>
      <c r="C78" s="9"/>
      <c r="D78" s="9"/>
      <c r="E78" s="9"/>
      <c r="F78" s="10"/>
      <c r="G78" s="10"/>
      <c r="I78" s="69"/>
    </row>
    <row r="79" spans="1:10" ht="13.5">
      <c r="A79" s="26" t="s">
        <v>29</v>
      </c>
      <c r="B79" s="78">
        <v>100</v>
      </c>
      <c r="C79" s="17">
        <v>79226.3</v>
      </c>
      <c r="D79" s="17"/>
      <c r="E79" s="17">
        <v>46663.9</v>
      </c>
      <c r="F79" s="18"/>
      <c r="G79" s="18">
        <f>(E79/C79)*100</f>
        <v>58.89950685567798</v>
      </c>
      <c r="H79" s="69">
        <v>66852940.38</v>
      </c>
      <c r="I79" s="69">
        <v>32282589.63</v>
      </c>
      <c r="J79" s="82">
        <f>E79/E92</f>
        <v>0.04556391865772454</v>
      </c>
    </row>
    <row r="80" spans="1:10" ht="13.5" hidden="1">
      <c r="A80" s="26" t="s">
        <v>33</v>
      </c>
      <c r="B80" s="79" t="s">
        <v>227</v>
      </c>
      <c r="C80" s="17">
        <v>0</v>
      </c>
      <c r="D80" s="17"/>
      <c r="E80" s="17">
        <v>0</v>
      </c>
      <c r="F80" s="18"/>
      <c r="G80" s="18" t="e">
        <f>E80/C80*100</f>
        <v>#DIV/0!</v>
      </c>
      <c r="I80" s="69"/>
      <c r="J80" s="82"/>
    </row>
    <row r="81" spans="1:10" ht="24">
      <c r="A81" s="26" t="s">
        <v>30</v>
      </c>
      <c r="B81" s="78">
        <v>300</v>
      </c>
      <c r="C81" s="17">
        <v>10874.8</v>
      </c>
      <c r="D81" s="17"/>
      <c r="E81" s="17">
        <v>5597</v>
      </c>
      <c r="F81" s="18"/>
      <c r="G81" s="18">
        <f>(E81/C81)*100</f>
        <v>51.4676131974841</v>
      </c>
      <c r="H81" s="69">
        <v>8865400</v>
      </c>
      <c r="I81" s="69">
        <v>4152555.2</v>
      </c>
      <c r="J81" s="82">
        <f>E81/E92</f>
        <v>0.005465065130160237</v>
      </c>
    </row>
    <row r="82" spans="1:10" ht="13.5">
      <c r="A82" s="26" t="s">
        <v>31</v>
      </c>
      <c r="B82" s="78">
        <v>400</v>
      </c>
      <c r="C82" s="17">
        <v>85215.6</v>
      </c>
      <c r="D82" s="17"/>
      <c r="E82" s="17">
        <v>45482.5</v>
      </c>
      <c r="F82" s="18"/>
      <c r="G82" s="18">
        <f>(E82/C82)*100</f>
        <v>53.37344336013593</v>
      </c>
      <c r="H82" s="69">
        <v>70195504.83</v>
      </c>
      <c r="I82" s="69">
        <v>27831739.39</v>
      </c>
      <c r="J82" s="82">
        <f>E82/E92</f>
        <v>0.044410367122121305</v>
      </c>
    </row>
    <row r="83" spans="1:10" ht="13.5">
      <c r="A83" s="26" t="s">
        <v>39</v>
      </c>
      <c r="B83" s="78">
        <v>500</v>
      </c>
      <c r="C83" s="17">
        <v>416946.4</v>
      </c>
      <c r="D83" s="17"/>
      <c r="E83" s="17">
        <v>180730.4</v>
      </c>
      <c r="F83" s="18"/>
      <c r="G83" s="18">
        <f>(E83/C83)*100</f>
        <v>43.34619509845869</v>
      </c>
      <c r="H83" s="69">
        <v>367609805.17</v>
      </c>
      <c r="I83" s="69">
        <v>149163487.5</v>
      </c>
      <c r="J83" s="82">
        <f>E83/E92</f>
        <v>0.17647014597104013</v>
      </c>
    </row>
    <row r="84" spans="1:10" ht="13.5">
      <c r="A84" s="26" t="s">
        <v>22</v>
      </c>
      <c r="B84" s="78">
        <v>700</v>
      </c>
      <c r="C84" s="17">
        <v>924684</v>
      </c>
      <c r="D84" s="17"/>
      <c r="E84" s="17">
        <v>555365.3</v>
      </c>
      <c r="F84" s="18"/>
      <c r="G84" s="18">
        <f>(E84/C84)*100</f>
        <v>60.060009689796736</v>
      </c>
      <c r="H84" s="69">
        <v>755483192.79</v>
      </c>
      <c r="I84" s="69">
        <v>375417144.97</v>
      </c>
      <c r="J84" s="82">
        <f>E84/E92</f>
        <v>0.5422739924121813</v>
      </c>
    </row>
    <row r="85" spans="1:10" ht="13.5">
      <c r="A85" s="26" t="s">
        <v>139</v>
      </c>
      <c r="B85" s="78">
        <v>800</v>
      </c>
      <c r="C85" s="17">
        <v>88084.5</v>
      </c>
      <c r="D85" s="17"/>
      <c r="E85" s="17">
        <v>53503.6</v>
      </c>
      <c r="F85" s="18"/>
      <c r="G85" s="18">
        <f>(E85/C85)*100</f>
        <v>60.7412200784474</v>
      </c>
      <c r="H85" s="69">
        <v>73845500</v>
      </c>
      <c r="I85" s="69">
        <v>36573087.72</v>
      </c>
      <c r="J85" s="82">
        <f>E85/E92</f>
        <v>0.05224239033375759</v>
      </c>
    </row>
    <row r="86" spans="1:10" ht="13.5" hidden="1">
      <c r="A86" s="26" t="s">
        <v>37</v>
      </c>
      <c r="B86" s="78">
        <v>900</v>
      </c>
      <c r="C86" s="17"/>
      <c r="D86" s="17"/>
      <c r="E86" s="17"/>
      <c r="F86" s="18"/>
      <c r="G86" s="18"/>
      <c r="I86" s="69"/>
      <c r="J86" s="82"/>
    </row>
    <row r="87" spans="1:10" ht="13.5" hidden="1">
      <c r="A87" s="26" t="s">
        <v>37</v>
      </c>
      <c r="B87" s="78">
        <v>900</v>
      </c>
      <c r="C87" s="17">
        <v>0</v>
      </c>
      <c r="D87" s="17"/>
      <c r="E87" s="17">
        <v>0</v>
      </c>
      <c r="F87" s="18"/>
      <c r="G87" s="18"/>
      <c r="I87" s="69"/>
      <c r="J87" s="82"/>
    </row>
    <row r="88" spans="1:10" ht="13.5">
      <c r="A88" s="26" t="s">
        <v>23</v>
      </c>
      <c r="B88" s="78">
        <v>1000</v>
      </c>
      <c r="C88" s="17">
        <v>331741.4</v>
      </c>
      <c r="D88" s="17"/>
      <c r="E88" s="17">
        <v>105899.2</v>
      </c>
      <c r="F88" s="18"/>
      <c r="G88" s="18">
        <f>(E88/C88)*100</f>
        <v>31.92221411014724</v>
      </c>
      <c r="H88" s="69">
        <v>281016635.8</v>
      </c>
      <c r="I88" s="69">
        <v>63370912</v>
      </c>
      <c r="J88" s="82">
        <f>E88/E92</f>
        <v>0.10340289891582365</v>
      </c>
    </row>
    <row r="89" spans="1:10" ht="13.5">
      <c r="A89" s="26" t="s">
        <v>46</v>
      </c>
      <c r="B89" s="78">
        <v>1100</v>
      </c>
      <c r="C89" s="17">
        <v>45242.7</v>
      </c>
      <c r="D89" s="17"/>
      <c r="E89" s="17">
        <v>25347.9</v>
      </c>
      <c r="F89" s="18"/>
      <c r="G89" s="18">
        <f>(E89/C89)*100</f>
        <v>56.026497092348606</v>
      </c>
      <c r="H89" s="69">
        <v>36441656.71</v>
      </c>
      <c r="I89" s="69">
        <v>17250194.45</v>
      </c>
      <c r="J89" s="82">
        <f>E89/E92</f>
        <v>0.0247503884961209</v>
      </c>
    </row>
    <row r="90" spans="1:10" ht="13.5">
      <c r="A90" s="26" t="s">
        <v>47</v>
      </c>
      <c r="B90" s="78">
        <v>1200</v>
      </c>
      <c r="C90" s="17">
        <v>8918.8</v>
      </c>
      <c r="D90" s="17"/>
      <c r="E90" s="17">
        <v>5544.7</v>
      </c>
      <c r="F90" s="18"/>
      <c r="G90" s="18">
        <f>(E90/C90)*100</f>
        <v>62.16867740054715</v>
      </c>
      <c r="H90" s="69">
        <v>7983800</v>
      </c>
      <c r="I90" s="69">
        <v>4024466.94</v>
      </c>
      <c r="J90" s="82">
        <f>E90/E92</f>
        <v>0.005413997968054219</v>
      </c>
    </row>
    <row r="91" spans="1:10" ht="26.25">
      <c r="A91" s="83" t="s">
        <v>231</v>
      </c>
      <c r="B91" s="78">
        <v>1300</v>
      </c>
      <c r="C91" s="17">
        <v>141.6</v>
      </c>
      <c r="D91" s="17"/>
      <c r="E91" s="17">
        <v>7</v>
      </c>
      <c r="F91" s="18"/>
      <c r="G91" s="18">
        <f>(E91/C91)*100</f>
        <v>4.943502824858757</v>
      </c>
      <c r="H91" s="69">
        <v>141600</v>
      </c>
      <c r="I91" s="69">
        <v>4656</v>
      </c>
      <c r="J91" s="82">
        <f>E91/E92</f>
        <v>6.8349930161017785E-06</v>
      </c>
    </row>
    <row r="92" spans="1:10" ht="15">
      <c r="A92" s="25" t="s">
        <v>24</v>
      </c>
      <c r="B92" s="80"/>
      <c r="C92" s="9">
        <f>SUM(C79:C91)</f>
        <v>1991076.1</v>
      </c>
      <c r="D92" s="9">
        <f>SUM(D79:D91)</f>
        <v>0</v>
      </c>
      <c r="E92" s="9">
        <f>SUM(E79:E91)</f>
        <v>1024141.5</v>
      </c>
      <c r="F92" s="10">
        <f>SUM(F79:F91)</f>
        <v>0</v>
      </c>
      <c r="G92" s="10">
        <f>E92/C92*100</f>
        <v>51.4365824591034</v>
      </c>
      <c r="H92" s="69">
        <f>SUM(H79:H91)</f>
        <v>1668436035.68</v>
      </c>
      <c r="I92" s="69">
        <f>SUM(I79:I91)</f>
        <v>710070833.8000002</v>
      </c>
      <c r="J92" s="82">
        <f>SUM(J79:J91)</f>
        <v>1</v>
      </c>
    </row>
    <row r="93" spans="1:10" ht="15">
      <c r="A93" s="50"/>
      <c r="B93" s="81"/>
      <c r="C93" s="51"/>
      <c r="D93" s="51"/>
      <c r="E93" s="52"/>
      <c r="F93" s="53"/>
      <c r="G93" s="53"/>
      <c r="I93" s="69"/>
      <c r="J93" s="69"/>
    </row>
    <row r="94" spans="1:9" ht="23.25">
      <c r="A94" s="33" t="s">
        <v>7</v>
      </c>
      <c r="B94" s="34">
        <f>C92-C77</f>
        <v>23440.80000000028</v>
      </c>
      <c r="C94" s="34">
        <f>C92-C77</f>
        <v>23440.80000000028</v>
      </c>
      <c r="D94" s="55"/>
      <c r="E94" s="84">
        <f>E92-E77</f>
        <v>5313</v>
      </c>
      <c r="I94" s="32">
        <f>H77-I92</f>
        <v>938040801.8799999</v>
      </c>
    </row>
    <row r="95" spans="1:7" ht="24">
      <c r="A95" s="37" t="s">
        <v>8</v>
      </c>
      <c r="B95" s="38">
        <f>B96+B99</f>
        <v>8984.4</v>
      </c>
      <c r="C95" s="38">
        <f>C96+C99</f>
        <v>8984.4</v>
      </c>
      <c r="D95" s="67"/>
      <c r="E95" s="84">
        <f>E96+E99</f>
        <v>0</v>
      </c>
      <c r="G95" s="35"/>
    </row>
    <row r="96" spans="1:5" ht="13.5">
      <c r="A96" s="33" t="s">
        <v>9</v>
      </c>
      <c r="B96" s="40">
        <f>B97+B98</f>
        <v>8984.4</v>
      </c>
      <c r="C96" s="85">
        <f>C97+C98</f>
        <v>8984.4</v>
      </c>
      <c r="D96" s="56"/>
      <c r="E96" s="84">
        <v>0</v>
      </c>
    </row>
    <row r="97" spans="1:7" ht="24">
      <c r="A97" s="26" t="s">
        <v>156</v>
      </c>
      <c r="B97" s="42">
        <v>10000</v>
      </c>
      <c r="C97" s="17">
        <v>10000</v>
      </c>
      <c r="D97" s="57"/>
      <c r="E97" s="84"/>
      <c r="G97" s="35"/>
    </row>
    <row r="98" spans="1:5" ht="24">
      <c r="A98" s="26" t="s">
        <v>140</v>
      </c>
      <c r="B98" s="38">
        <v>-1015.6</v>
      </c>
      <c r="C98" s="86">
        <v>-1015.6</v>
      </c>
      <c r="D98" s="58"/>
      <c r="E98" s="84"/>
    </row>
    <row r="99" spans="1:5" ht="23.25">
      <c r="A99" s="33" t="s">
        <v>141</v>
      </c>
      <c r="B99" s="45">
        <f>B100+B101</f>
        <v>0</v>
      </c>
      <c r="C99" s="45">
        <f>C100+C101</f>
        <v>0</v>
      </c>
      <c r="D99" s="55"/>
      <c r="E99" s="84">
        <f>E100+E101</f>
        <v>0</v>
      </c>
    </row>
    <row r="100" spans="1:11" ht="50.25" customHeight="1">
      <c r="A100" s="26" t="s">
        <v>153</v>
      </c>
      <c r="B100" s="38">
        <v>0</v>
      </c>
      <c r="C100" s="86">
        <v>0</v>
      </c>
      <c r="D100" s="58"/>
      <c r="E100" s="84"/>
      <c r="K100" s="22" t="s">
        <v>100</v>
      </c>
    </row>
    <row r="101" spans="1:5" ht="36">
      <c r="A101" s="26" t="s">
        <v>149</v>
      </c>
      <c r="B101" s="38"/>
      <c r="C101" s="86">
        <v>0</v>
      </c>
      <c r="D101" s="58"/>
      <c r="E101" s="84">
        <v>0</v>
      </c>
    </row>
    <row r="102" spans="1:5" ht="23.25">
      <c r="A102" s="25" t="s">
        <v>82</v>
      </c>
      <c r="B102" s="34">
        <v>0</v>
      </c>
      <c r="C102" s="68">
        <v>0</v>
      </c>
      <c r="D102" s="58"/>
      <c r="E102" s="84">
        <v>0</v>
      </c>
    </row>
    <row r="103" spans="1:5" ht="23.25">
      <c r="A103" s="33" t="s">
        <v>14</v>
      </c>
      <c r="B103" s="34">
        <f>B94-B95</f>
        <v>14456.40000000028</v>
      </c>
      <c r="C103" s="68">
        <f>C94-C95</f>
        <v>14456.40000000028</v>
      </c>
      <c r="D103" s="59"/>
      <c r="E103" s="84">
        <f>E94-E95</f>
        <v>5313</v>
      </c>
    </row>
    <row r="104" ht="29.25" customHeight="1" hidden="1"/>
    <row r="105" ht="12.75" hidden="1">
      <c r="A105" s="60" t="s">
        <v>232</v>
      </c>
    </row>
    <row r="106" spans="1:5" ht="12.75" hidden="1">
      <c r="A106" s="60" t="s">
        <v>233</v>
      </c>
      <c r="E106" s="35" t="s">
        <v>234</v>
      </c>
    </row>
    <row r="107" ht="27.75" customHeight="1" hidden="1">
      <c r="A107" s="48" t="s">
        <v>235</v>
      </c>
    </row>
    <row r="108" ht="12.75" hidden="1"/>
    <row r="109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240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245785</v>
      </c>
      <c r="D7" s="9"/>
      <c r="E7" s="9">
        <f>E9+E10+E11+E12+E13</f>
        <v>165113.69999999998</v>
      </c>
      <c r="F7" s="10"/>
      <c r="G7" s="11">
        <f aca="true" t="shared" si="0" ref="G7:G12">(E7/C7)*100</f>
        <v>67.1781028134345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245785</v>
      </c>
      <c r="D8" s="61">
        <f>D9+D10+D11+D12+D13</f>
        <v>0</v>
      </c>
      <c r="E8" s="61">
        <f>E9+E10+E11+E12+E13</f>
        <v>165113.69999999998</v>
      </c>
      <c r="F8" s="65"/>
      <c r="G8" s="11">
        <f t="shared" si="0"/>
        <v>67.1781028134345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163038.4</v>
      </c>
      <c r="F9" s="13"/>
      <c r="G9" s="13">
        <f t="shared" si="0"/>
        <v>66.88480472595995</v>
      </c>
    </row>
    <row r="10" spans="1:7" ht="95.25" customHeight="1">
      <c r="A10" s="26" t="s">
        <v>40</v>
      </c>
      <c r="B10" s="73" t="s">
        <v>162</v>
      </c>
      <c r="C10" s="12">
        <v>12</v>
      </c>
      <c r="D10" s="12"/>
      <c r="E10" s="12">
        <v>16.9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2046</v>
      </c>
      <c r="F11" s="13"/>
      <c r="G11" s="13">
        <f t="shared" si="0"/>
        <v>102.3</v>
      </c>
    </row>
    <row r="12" spans="1:7" ht="84">
      <c r="A12" s="26" t="s">
        <v>123</v>
      </c>
      <c r="B12" s="73" t="s">
        <v>164</v>
      </c>
      <c r="C12" s="12">
        <v>13</v>
      </c>
      <c r="D12" s="12"/>
      <c r="E12" s="12">
        <v>12.4</v>
      </c>
      <c r="F12" s="13"/>
      <c r="G12" s="13">
        <f t="shared" si="0"/>
        <v>95.38461538461539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7318.1</v>
      </c>
      <c r="F14" s="15"/>
      <c r="G14" s="15">
        <f aca="true" t="shared" si="1" ref="G14:G20">(E14/C14)*100</f>
        <v>64.43691115611517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7318.1</v>
      </c>
      <c r="F15" s="15"/>
      <c r="G15" s="15">
        <f t="shared" si="1"/>
        <v>64.43691115611517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3307.4</v>
      </c>
      <c r="F16" s="13"/>
      <c r="G16" s="13">
        <f t="shared" si="1"/>
        <v>63.433064825469884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24.6</v>
      </c>
      <c r="F17" s="13"/>
      <c r="G17" s="13">
        <f t="shared" si="1"/>
        <v>82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4590.3</v>
      </c>
      <c r="F18" s="13"/>
      <c r="G18" s="13">
        <f t="shared" si="1"/>
        <v>66.91399416909621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-604.2</v>
      </c>
      <c r="F19" s="13"/>
      <c r="G19" s="13">
        <f t="shared" si="1"/>
        <v>80.88353413654619</v>
      </c>
    </row>
    <row r="20" spans="1:8" ht="15">
      <c r="A20" s="25" t="s">
        <v>16</v>
      </c>
      <c r="B20" s="74" t="s">
        <v>172</v>
      </c>
      <c r="C20" s="9">
        <f>C22+C23+C24+C21</f>
        <v>27141</v>
      </c>
      <c r="D20" s="9"/>
      <c r="E20" s="9">
        <f>E22+E23+E24+E21</f>
        <v>23379.399999999998</v>
      </c>
      <c r="F20" s="10"/>
      <c r="G20" s="11">
        <f t="shared" si="1"/>
        <v>86.14052540436975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16350</v>
      </c>
      <c r="D21" s="12"/>
      <c r="E21" s="12">
        <v>12021.3</v>
      </c>
      <c r="F21" s="10"/>
      <c r="G21" s="18">
        <f>E21/C21*100</f>
        <v>73.52477064220183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4330.9</v>
      </c>
      <c r="F22" s="13"/>
      <c r="G22" s="13">
        <f>(E22/C22)*100</f>
        <v>91.17684210526315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1.2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6031</v>
      </c>
      <c r="D24" s="12"/>
      <c r="E24" s="12">
        <v>7026</v>
      </c>
      <c r="F24" s="13"/>
      <c r="G24" s="13">
        <f>(E24/C24)*100</f>
        <v>116.49809318520974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10285.900000000001</v>
      </c>
      <c r="F25" s="10"/>
      <c r="G25" s="10">
        <f>(E25/C25)*100</f>
        <v>41.201281794512326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710.5</v>
      </c>
      <c r="F26" s="13"/>
      <c r="G26" s="13">
        <f>(E26/C26)*100</f>
        <v>13.958742632612967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102.2</v>
      </c>
      <c r="F27" s="13"/>
      <c r="G27" s="13">
        <f>(E27/C27)*100</f>
        <v>6.905405405405405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9473.2</v>
      </c>
      <c r="F28" s="13"/>
      <c r="G28" s="13">
        <f>(E28/C28)*100</f>
        <v>51.49877684153304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5447.6</v>
      </c>
      <c r="F29" s="10">
        <f>F30+F32</f>
        <v>0</v>
      </c>
      <c r="G29" s="10">
        <f>G30</f>
        <v>67.25432098765432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5447.6</v>
      </c>
      <c r="F30" s="13"/>
      <c r="G30" s="13">
        <f>(E30/C30)*100</f>
        <v>67.25432098765432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17231.8</v>
      </c>
      <c r="F35" s="10"/>
      <c r="G35" s="10">
        <f>(E35/C35)*100</f>
        <v>68.02115817313386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15971.9</v>
      </c>
      <c r="F36" s="13"/>
      <c r="G36" s="13">
        <f>(E36/C36)*100</f>
        <v>67.45459920601402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35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1620</v>
      </c>
      <c r="D38" s="12"/>
      <c r="E38" s="12">
        <v>1224.9</v>
      </c>
      <c r="F38" s="13"/>
      <c r="G38" s="13">
        <f>E38/C38*100</f>
        <v>75.61111111111111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1269.6</v>
      </c>
      <c r="F39" s="10"/>
      <c r="G39" s="10">
        <f>(E39/C39)*100</f>
        <v>56.95827725437416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1269.6</v>
      </c>
      <c r="F40" s="13"/>
      <c r="G40" s="13">
        <f>(E40/C40)*100</f>
        <v>56.95827725437416</v>
      </c>
    </row>
    <row r="41" spans="1:8" ht="28.5" customHeight="1">
      <c r="A41" s="25" t="s">
        <v>129</v>
      </c>
      <c r="B41" s="71" t="s">
        <v>193</v>
      </c>
      <c r="C41" s="9">
        <f>C42+C43</f>
        <v>4667</v>
      </c>
      <c r="D41" s="9"/>
      <c r="E41" s="9">
        <f>E42+E43</f>
        <v>4618.3</v>
      </c>
      <c r="F41" s="10"/>
      <c r="G41" s="10">
        <f>E41/C41*100</f>
        <v>98.95650310692093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15.7</v>
      </c>
      <c r="F42" s="18"/>
      <c r="G42" s="18">
        <f>E42/C42*100</f>
        <v>104.66666666666666</v>
      </c>
    </row>
    <row r="43" spans="1:7" ht="15" customHeight="1">
      <c r="A43" s="26" t="s">
        <v>67</v>
      </c>
      <c r="B43" s="75" t="s">
        <v>195</v>
      </c>
      <c r="C43" s="17">
        <v>4652</v>
      </c>
      <c r="D43" s="17"/>
      <c r="E43" s="17">
        <v>4602.6</v>
      </c>
      <c r="F43" s="18"/>
      <c r="G43" s="18">
        <f>E43/C43*100</f>
        <v>98.93809114359416</v>
      </c>
    </row>
    <row r="44" spans="1:8" ht="24">
      <c r="A44" s="25" t="s">
        <v>35</v>
      </c>
      <c r="B44" s="71" t="s">
        <v>196</v>
      </c>
      <c r="C44" s="9">
        <f>C45+C46+C47</f>
        <v>845.1</v>
      </c>
      <c r="D44" s="9"/>
      <c r="E44" s="9">
        <f>E45+E46+E47</f>
        <v>1502.3000000000002</v>
      </c>
      <c r="F44" s="10"/>
      <c r="G44" s="10">
        <f>(E44/C44)*100</f>
        <v>177.7659448585966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64.1</v>
      </c>
      <c r="D45" s="17"/>
      <c r="E45" s="17">
        <v>75.8</v>
      </c>
      <c r="F45" s="18"/>
      <c r="G45" s="18">
        <f>E45/C45*100</f>
        <v>118.25273010920438</v>
      </c>
    </row>
    <row r="46" spans="1:7" ht="74.25" customHeight="1">
      <c r="A46" s="30" t="s">
        <v>69</v>
      </c>
      <c r="B46" s="75" t="s">
        <v>198</v>
      </c>
      <c r="C46" s="17">
        <v>201</v>
      </c>
      <c r="D46" s="17"/>
      <c r="E46" s="17">
        <v>251.3</v>
      </c>
      <c r="F46" s="18"/>
      <c r="G46" s="18">
        <f>E46/C46*100</f>
        <v>125.02487562189056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1175.2</v>
      </c>
      <c r="F47" s="18"/>
      <c r="G47" s="18">
        <f>E47/C47*100</f>
        <v>202.6206896551724</v>
      </c>
    </row>
    <row r="48" spans="1:8" ht="15">
      <c r="A48" s="25" t="s">
        <v>130</v>
      </c>
      <c r="B48" s="74" t="s">
        <v>200</v>
      </c>
      <c r="C48" s="9">
        <f>C49+C61+C63+C62</f>
        <v>401.1</v>
      </c>
      <c r="D48" s="9">
        <f>D49+D61+D63</f>
        <v>0</v>
      </c>
      <c r="E48" s="9">
        <f>E49+E61+E63+E62</f>
        <v>332.79999999999995</v>
      </c>
      <c r="F48" s="10"/>
      <c r="G48" s="10">
        <f>(E48/C48)*100</f>
        <v>82.97182747444526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C50+C51+C52+C54+C55+C56+C57+C58+C59+C60+C53</f>
        <v>224.6</v>
      </c>
      <c r="D49" s="61">
        <f>D50+D51+D52+D54+D56++D59+D60</f>
        <v>0</v>
      </c>
      <c r="E49" s="61">
        <f>E50+E51+E52+E54+E56++E59+E60+E55+E57+E58+E53</f>
        <v>158.7</v>
      </c>
      <c r="F49" s="64">
        <v>51</v>
      </c>
      <c r="G49" s="10">
        <f>(E49/C49)*100</f>
        <v>70.65894924309883</v>
      </c>
    </row>
    <row r="50" spans="1:7" ht="47.25" customHeight="1">
      <c r="A50" s="26" t="s">
        <v>132</v>
      </c>
      <c r="B50" s="73" t="s">
        <v>202</v>
      </c>
      <c r="C50" s="17">
        <v>4</v>
      </c>
      <c r="D50" s="17"/>
      <c r="E50" s="17">
        <v>5.1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16</v>
      </c>
      <c r="D51" s="17"/>
      <c r="E51" s="17">
        <v>12.1</v>
      </c>
      <c r="F51" s="19">
        <v>71</v>
      </c>
      <c r="G51" s="18">
        <f>(E51/C51)*100</f>
        <v>75.625</v>
      </c>
    </row>
    <row r="52" spans="1:7" ht="47.25" customHeight="1">
      <c r="A52" s="26" t="s">
        <v>134</v>
      </c>
      <c r="B52" s="73" t="s">
        <v>204</v>
      </c>
      <c r="C52" s="17">
        <v>28.5</v>
      </c>
      <c r="D52" s="17"/>
      <c r="E52" s="17">
        <v>15.9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15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8.7</v>
      </c>
      <c r="F55" s="19"/>
      <c r="G55" s="18">
        <f>E55/C55*100</f>
        <v>108.74999999999999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18.2</v>
      </c>
      <c r="F56" s="19">
        <v>887.3</v>
      </c>
      <c r="G56" s="18">
        <f>E56/C56*100</f>
        <v>67.4074074074074</v>
      </c>
    </row>
    <row r="57" spans="1:7" ht="84" customHeight="1">
      <c r="A57" s="26" t="s">
        <v>143</v>
      </c>
      <c r="B57" s="73" t="s">
        <v>209</v>
      </c>
      <c r="C57" s="17">
        <v>4.1</v>
      </c>
      <c r="D57" s="17"/>
      <c r="E57" s="17">
        <v>2.1</v>
      </c>
      <c r="F57" s="19"/>
      <c r="G57" s="18">
        <f>E57/C57*100</f>
        <v>51.21951219512195</v>
      </c>
    </row>
    <row r="58" spans="1:7" ht="84" customHeight="1">
      <c r="A58" s="26" t="s">
        <v>144</v>
      </c>
      <c r="B58" s="73" t="s">
        <v>210</v>
      </c>
      <c r="C58" s="17">
        <v>27</v>
      </c>
      <c r="D58" s="17"/>
      <c r="E58" s="17">
        <v>23.5</v>
      </c>
      <c r="F58" s="19"/>
      <c r="G58" s="18">
        <f>E58/C58*100</f>
        <v>87.03703703703704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8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58.1</v>
      </c>
      <c r="F60" s="19">
        <v>87.6</v>
      </c>
      <c r="G60" s="18">
        <f t="shared" si="2"/>
        <v>63.15217391304348</v>
      </c>
    </row>
    <row r="61" spans="1:7" ht="35.25" customHeight="1">
      <c r="A61" s="26" t="s">
        <v>137</v>
      </c>
      <c r="B61" s="73" t="s">
        <v>213</v>
      </c>
      <c r="C61" s="17">
        <v>60</v>
      </c>
      <c r="D61" s="17"/>
      <c r="E61" s="17">
        <v>51.1</v>
      </c>
      <c r="F61" s="19">
        <v>221.8</v>
      </c>
      <c r="G61" s="18">
        <f t="shared" si="2"/>
        <v>85.16666666666667</v>
      </c>
    </row>
    <row r="62" spans="1:7" ht="94.5" customHeight="1">
      <c r="A62" s="26" t="s">
        <v>147</v>
      </c>
      <c r="B62" s="73" t="s">
        <v>214</v>
      </c>
      <c r="C62" s="17">
        <v>7.5</v>
      </c>
      <c r="D62" s="17"/>
      <c r="E62" s="17">
        <v>10.5</v>
      </c>
      <c r="F62" s="17">
        <v>3536.16</v>
      </c>
      <c r="G62" s="18">
        <f>E62/C62*100</f>
        <v>140</v>
      </c>
    </row>
    <row r="63" spans="1:7" ht="25.5" customHeight="1">
      <c r="A63" s="26" t="s">
        <v>138</v>
      </c>
      <c r="B63" s="73" t="s">
        <v>215</v>
      </c>
      <c r="C63" s="17">
        <v>109</v>
      </c>
      <c r="D63" s="17"/>
      <c r="E63" s="17">
        <v>112.5</v>
      </c>
      <c r="F63" s="19">
        <v>68.4</v>
      </c>
      <c r="G63" s="18">
        <f t="shared" si="2"/>
        <v>103.21100917431193</v>
      </c>
    </row>
    <row r="64" spans="1:8" ht="18" customHeight="1">
      <c r="A64" s="25" t="s">
        <v>78</v>
      </c>
      <c r="B64" s="76" t="s">
        <v>216</v>
      </c>
      <c r="C64" s="9">
        <v>2700.3</v>
      </c>
      <c r="D64" s="9"/>
      <c r="E64" s="9">
        <v>2563.2</v>
      </c>
      <c r="F64" s="10"/>
      <c r="G64" s="18">
        <f>E64/C64*100</f>
        <v>94.92278635707142</v>
      </c>
      <c r="H64" s="69">
        <v>2476803.71</v>
      </c>
    </row>
    <row r="65" spans="1:7" ht="18" customHeight="1">
      <c r="A65" s="25" t="s">
        <v>238</v>
      </c>
      <c r="B65" s="76" t="s">
        <v>239</v>
      </c>
      <c r="C65" s="9">
        <v>187.5</v>
      </c>
      <c r="D65" s="9"/>
      <c r="E65" s="9"/>
      <c r="F65" s="10"/>
      <c r="G65" s="18"/>
    </row>
    <row r="66" spans="1:9" ht="24">
      <c r="A66" s="25" t="s">
        <v>51</v>
      </c>
      <c r="B66" s="71"/>
      <c r="C66" s="9">
        <f>C7+C14+C20+C25+C29+C35+C39+C41+C44+C48+C64+C33+C65</f>
        <v>353710.99999999994</v>
      </c>
      <c r="D66" s="9">
        <f>D7+D14+D20+D25+D29+D35+D39+D41+D44+D48+D64+D33+D65</f>
        <v>0</v>
      </c>
      <c r="E66" s="9">
        <f>E7+E14+E20+E25+E29+E35+E39+E41+E44+E48+E64+E33+E65</f>
        <v>239062.69999999995</v>
      </c>
      <c r="F66" s="10"/>
      <c r="G66" s="10">
        <f t="shared" si="2"/>
        <v>67.5870131265355</v>
      </c>
      <c r="I66" s="69">
        <f>H7+H14+H20+H25+H29+H35+H39+H41+H44+H48+H64</f>
        <v>156974324.37</v>
      </c>
    </row>
    <row r="67" spans="1:8" ht="15">
      <c r="A67" s="25" t="s">
        <v>32</v>
      </c>
      <c r="B67" s="74" t="s">
        <v>217</v>
      </c>
      <c r="C67" s="9">
        <f>C68+C75+C76</f>
        <v>1704249.6999999997</v>
      </c>
      <c r="D67" s="9">
        <f>D68+D75+D76</f>
        <v>0</v>
      </c>
      <c r="E67" s="9">
        <f>E68+E75+E76</f>
        <v>1002665.4</v>
      </c>
      <c r="F67" s="10"/>
      <c r="G67" s="10">
        <f t="shared" si="2"/>
        <v>58.833244917103414</v>
      </c>
      <c r="H67" s="69">
        <v>547494769.77</v>
      </c>
    </row>
    <row r="68" spans="1:7" ht="39.75" customHeight="1">
      <c r="A68" s="31" t="s">
        <v>79</v>
      </c>
      <c r="B68" s="74" t="s">
        <v>218</v>
      </c>
      <c r="C68" s="9">
        <f>C69+C72+C73+C74</f>
        <v>1703362.7999999998</v>
      </c>
      <c r="D68" s="9">
        <f>D69+D72+D73+D74</f>
        <v>0</v>
      </c>
      <c r="E68" s="9">
        <f>E69+E72+E73+E74</f>
        <v>1002966</v>
      </c>
      <c r="F68" s="10"/>
      <c r="G68" s="10">
        <f t="shared" si="2"/>
        <v>58.88152541548989</v>
      </c>
    </row>
    <row r="69" spans="1:7" ht="24.75" customHeight="1">
      <c r="A69" s="26" t="s">
        <v>80</v>
      </c>
      <c r="B69" s="75" t="s">
        <v>219</v>
      </c>
      <c r="C69" s="9">
        <f>C70+C71</f>
        <v>416544</v>
      </c>
      <c r="D69" s="9">
        <f>D70+D71</f>
        <v>0</v>
      </c>
      <c r="E69" s="9">
        <f>E70+E71</f>
        <v>323851.2</v>
      </c>
      <c r="F69" s="20">
        <f>F70</f>
        <v>0</v>
      </c>
      <c r="G69" s="20">
        <f>G70</f>
        <v>71.16757079579953</v>
      </c>
    </row>
    <row r="70" spans="1:7" ht="24.75" customHeight="1">
      <c r="A70" s="26" t="s">
        <v>86</v>
      </c>
      <c r="B70" s="75" t="s">
        <v>220</v>
      </c>
      <c r="C70" s="16">
        <v>321488</v>
      </c>
      <c r="D70" s="16"/>
      <c r="E70" s="16">
        <v>228795.2</v>
      </c>
      <c r="F70" s="21"/>
      <c r="G70" s="21">
        <f aca="true" t="shared" si="3" ref="G70:G75">E70/C70*100</f>
        <v>71.16757079579953</v>
      </c>
    </row>
    <row r="71" spans="1:7" ht="24.75" customHeight="1">
      <c r="A71" s="26" t="s">
        <v>151</v>
      </c>
      <c r="B71" s="75" t="s">
        <v>221</v>
      </c>
      <c r="C71" s="66">
        <v>95056</v>
      </c>
      <c r="D71" s="66"/>
      <c r="E71" s="66">
        <v>95056</v>
      </c>
      <c r="F71" s="63"/>
      <c r="G71" s="21">
        <f t="shared" si="3"/>
        <v>100</v>
      </c>
    </row>
    <row r="72" spans="1:7" ht="28.5" customHeight="1">
      <c r="A72" s="26" t="s">
        <v>53</v>
      </c>
      <c r="B72" s="75" t="s">
        <v>222</v>
      </c>
      <c r="C72" s="16">
        <v>183235.6</v>
      </c>
      <c r="D72" s="16"/>
      <c r="E72" s="16">
        <v>78360.3</v>
      </c>
      <c r="F72" s="21"/>
      <c r="G72" s="21">
        <f t="shared" si="3"/>
        <v>42.764779333273665</v>
      </c>
    </row>
    <row r="73" spans="1:7" ht="21.75" customHeight="1">
      <c r="A73" s="26" t="s">
        <v>81</v>
      </c>
      <c r="B73" s="75" t="s">
        <v>223</v>
      </c>
      <c r="C73" s="16">
        <v>1017030.7</v>
      </c>
      <c r="D73" s="16"/>
      <c r="E73" s="16">
        <v>565181.6</v>
      </c>
      <c r="F73" s="21"/>
      <c r="G73" s="21">
        <f t="shared" si="3"/>
        <v>55.57173446189972</v>
      </c>
    </row>
    <row r="74" spans="1:7" ht="15">
      <c r="A74" s="26" t="s">
        <v>34</v>
      </c>
      <c r="B74" s="75" t="s">
        <v>224</v>
      </c>
      <c r="C74" s="16">
        <v>86552.5</v>
      </c>
      <c r="D74" s="16"/>
      <c r="E74" s="16">
        <v>35572.9</v>
      </c>
      <c r="F74" s="21"/>
      <c r="G74" s="21">
        <f t="shared" si="3"/>
        <v>41.09979492215707</v>
      </c>
    </row>
    <row r="75" spans="1:7" ht="15">
      <c r="A75" s="26" t="s">
        <v>87</v>
      </c>
      <c r="B75" s="75" t="s">
        <v>225</v>
      </c>
      <c r="C75" s="16">
        <v>886.9</v>
      </c>
      <c r="D75" s="16"/>
      <c r="E75" s="16">
        <v>746.5</v>
      </c>
      <c r="F75" s="21"/>
      <c r="G75" s="21">
        <f t="shared" si="3"/>
        <v>84.16957943398354</v>
      </c>
    </row>
    <row r="76" spans="1:9" ht="35.25" customHeight="1">
      <c r="A76" s="26" t="s">
        <v>56</v>
      </c>
      <c r="B76" s="75" t="s">
        <v>226</v>
      </c>
      <c r="C76" s="16"/>
      <c r="D76" s="16"/>
      <c r="E76" s="16">
        <v>-1047.1</v>
      </c>
      <c r="F76" s="21"/>
      <c r="G76" s="21"/>
      <c r="I76" s="69"/>
    </row>
    <row r="77" spans="1:9" ht="15">
      <c r="A77" s="25" t="s">
        <v>20</v>
      </c>
      <c r="B77" s="74"/>
      <c r="C77" s="9">
        <f>C66+C67</f>
        <v>2057960.6999999997</v>
      </c>
      <c r="D77" s="9"/>
      <c r="E77" s="9">
        <f>E66+E67</f>
        <v>1241728.1</v>
      </c>
      <c r="F77" s="10"/>
      <c r="G77" s="10">
        <f>E77/C77*100</f>
        <v>60.33779459442545</v>
      </c>
      <c r="H77" s="69">
        <v>1648111635.68</v>
      </c>
      <c r="I77" s="69">
        <v>704469094.14</v>
      </c>
    </row>
    <row r="78" spans="1:9" ht="15">
      <c r="A78" s="25" t="s">
        <v>21</v>
      </c>
      <c r="B78" s="77"/>
      <c r="C78" s="9"/>
      <c r="D78" s="9"/>
      <c r="E78" s="9"/>
      <c r="F78" s="10"/>
      <c r="G78" s="10"/>
      <c r="I78" s="69"/>
    </row>
    <row r="79" spans="1:10" ht="13.5">
      <c r="A79" s="26" t="s">
        <v>29</v>
      </c>
      <c r="B79" s="78">
        <v>100</v>
      </c>
      <c r="C79" s="17">
        <v>81874.2</v>
      </c>
      <c r="D79" s="17"/>
      <c r="E79" s="17">
        <v>52273.3</v>
      </c>
      <c r="F79" s="18"/>
      <c r="G79" s="18">
        <f>(E79/C79)*100</f>
        <v>63.845875745961486</v>
      </c>
      <c r="H79" s="69">
        <v>66852940.38</v>
      </c>
      <c r="I79" s="69">
        <v>32282589.63</v>
      </c>
      <c r="J79" s="82">
        <f>E79/E92</f>
        <v>0.04180058214851185</v>
      </c>
    </row>
    <row r="80" spans="1:10" ht="13.5" hidden="1">
      <c r="A80" s="26" t="s">
        <v>33</v>
      </c>
      <c r="B80" s="79" t="s">
        <v>227</v>
      </c>
      <c r="C80" s="17">
        <v>0</v>
      </c>
      <c r="D80" s="17"/>
      <c r="E80" s="17">
        <v>0</v>
      </c>
      <c r="F80" s="18"/>
      <c r="G80" s="18" t="e">
        <f>E80/C80*100</f>
        <v>#DIV/0!</v>
      </c>
      <c r="I80" s="69"/>
      <c r="J80" s="82"/>
    </row>
    <row r="81" spans="1:10" ht="24">
      <c r="A81" s="26" t="s">
        <v>30</v>
      </c>
      <c r="B81" s="78">
        <v>300</v>
      </c>
      <c r="C81" s="17">
        <v>10561.4</v>
      </c>
      <c r="D81" s="17"/>
      <c r="E81" s="17">
        <v>6549.6</v>
      </c>
      <c r="F81" s="18"/>
      <c r="G81" s="18">
        <f>(E81/C81)*100</f>
        <v>62.01450565265969</v>
      </c>
      <c r="H81" s="69">
        <v>8865400</v>
      </c>
      <c r="I81" s="69">
        <v>4152555.2</v>
      </c>
      <c r="J81" s="82">
        <f>E81/E92</f>
        <v>0.005237417435667793</v>
      </c>
    </row>
    <row r="82" spans="1:10" ht="13.5">
      <c r="A82" s="26" t="s">
        <v>31</v>
      </c>
      <c r="B82" s="78">
        <v>400</v>
      </c>
      <c r="C82" s="17">
        <v>85190.1</v>
      </c>
      <c r="D82" s="17"/>
      <c r="E82" s="17">
        <v>55502.4</v>
      </c>
      <c r="F82" s="18"/>
      <c r="G82" s="18">
        <f>(E82/C82)*100</f>
        <v>65.1512323615068</v>
      </c>
      <c r="H82" s="69">
        <v>70195504.83</v>
      </c>
      <c r="I82" s="69">
        <v>27831739.39</v>
      </c>
      <c r="J82" s="82">
        <f>E82/E92</f>
        <v>0.04438274665344572</v>
      </c>
    </row>
    <row r="83" spans="1:10" ht="13.5">
      <c r="A83" s="26" t="s">
        <v>39</v>
      </c>
      <c r="B83" s="78">
        <v>500</v>
      </c>
      <c r="C83" s="17">
        <v>504566.9</v>
      </c>
      <c r="D83" s="17"/>
      <c r="E83" s="17">
        <v>305464.3</v>
      </c>
      <c r="F83" s="18"/>
      <c r="G83" s="18">
        <f>(E83/C83)*100</f>
        <v>60.539900655393765</v>
      </c>
      <c r="H83" s="69">
        <v>367609805.17</v>
      </c>
      <c r="I83" s="69">
        <v>149163487.5</v>
      </c>
      <c r="J83" s="82">
        <f>E83/E92</f>
        <v>0.24426591712380255</v>
      </c>
    </row>
    <row r="84" spans="1:10" ht="13.5">
      <c r="A84" s="26" t="s">
        <v>22</v>
      </c>
      <c r="B84" s="78">
        <v>700</v>
      </c>
      <c r="C84" s="17">
        <v>924740.4</v>
      </c>
      <c r="D84" s="17"/>
      <c r="E84" s="17">
        <v>610146.3</v>
      </c>
      <c r="F84" s="18"/>
      <c r="G84" s="18">
        <f>(E84/C84)*100</f>
        <v>65.98027943842402</v>
      </c>
      <c r="H84" s="69">
        <v>755483192.79</v>
      </c>
      <c r="I84" s="69">
        <v>375417144.97</v>
      </c>
      <c r="J84" s="82">
        <f>E84/E92</f>
        <v>0.4879062644937388</v>
      </c>
    </row>
    <row r="85" spans="1:10" ht="13.5">
      <c r="A85" s="26" t="s">
        <v>139</v>
      </c>
      <c r="B85" s="78">
        <v>800</v>
      </c>
      <c r="C85" s="17">
        <v>88114.2</v>
      </c>
      <c r="D85" s="17"/>
      <c r="E85" s="17">
        <v>60512.6</v>
      </c>
      <c r="F85" s="18"/>
      <c r="G85" s="18">
        <f>(E85/C85)*100</f>
        <v>68.675196506352</v>
      </c>
      <c r="H85" s="69">
        <v>73845500</v>
      </c>
      <c r="I85" s="69">
        <v>36573087.72</v>
      </c>
      <c r="J85" s="82">
        <f>E85/E92</f>
        <v>0.04838917587602157</v>
      </c>
    </row>
    <row r="86" spans="1:10" ht="13.5" hidden="1">
      <c r="A86" s="26" t="s">
        <v>37</v>
      </c>
      <c r="B86" s="78">
        <v>900</v>
      </c>
      <c r="C86" s="17"/>
      <c r="D86" s="17"/>
      <c r="E86" s="17"/>
      <c r="F86" s="18"/>
      <c r="G86" s="18"/>
      <c r="I86" s="69"/>
      <c r="J86" s="82"/>
    </row>
    <row r="87" spans="1:10" ht="13.5" hidden="1">
      <c r="A87" s="26" t="s">
        <v>37</v>
      </c>
      <c r="B87" s="78">
        <v>900</v>
      </c>
      <c r="C87" s="17">
        <v>0</v>
      </c>
      <c r="D87" s="17"/>
      <c r="E87" s="17">
        <v>0</v>
      </c>
      <c r="F87" s="18"/>
      <c r="G87" s="18"/>
      <c r="I87" s="69"/>
      <c r="J87" s="82"/>
    </row>
    <row r="88" spans="1:10" ht="13.5">
      <c r="A88" s="26" t="s">
        <v>23</v>
      </c>
      <c r="B88" s="78">
        <v>1000</v>
      </c>
      <c r="C88" s="17">
        <v>332024.8</v>
      </c>
      <c r="D88" s="17"/>
      <c r="E88" s="17">
        <v>124476.7</v>
      </c>
      <c r="F88" s="18"/>
      <c r="G88" s="18">
        <f>(E88/C88)*100</f>
        <v>37.49018145632495</v>
      </c>
      <c r="H88" s="69">
        <v>281016635.8</v>
      </c>
      <c r="I88" s="69">
        <v>63370912</v>
      </c>
      <c r="J88" s="82">
        <f>E88/E92</f>
        <v>0.09953835942872681</v>
      </c>
    </row>
    <row r="89" spans="1:10" ht="13.5">
      <c r="A89" s="26" t="s">
        <v>46</v>
      </c>
      <c r="B89" s="78">
        <v>1100</v>
      </c>
      <c r="C89" s="17">
        <v>45269.1</v>
      </c>
      <c r="D89" s="17"/>
      <c r="E89" s="17">
        <v>29306.7</v>
      </c>
      <c r="F89" s="18"/>
      <c r="G89" s="18">
        <f>(E89/C89)*100</f>
        <v>64.73886160758664</v>
      </c>
      <c r="H89" s="69">
        <v>36441656.71</v>
      </c>
      <c r="I89" s="69">
        <v>17250194.45</v>
      </c>
      <c r="J89" s="82">
        <f>E89/E92</f>
        <v>0.023435235978057484</v>
      </c>
    </row>
    <row r="90" spans="1:10" ht="13.5">
      <c r="A90" s="26" t="s">
        <v>47</v>
      </c>
      <c r="B90" s="78">
        <v>1200</v>
      </c>
      <c r="C90" s="17">
        <v>8918.8</v>
      </c>
      <c r="D90" s="17"/>
      <c r="E90" s="17">
        <v>6299.9</v>
      </c>
      <c r="F90" s="18"/>
      <c r="G90" s="18">
        <f>(E90/C90)*100</f>
        <v>70.63618424003229</v>
      </c>
      <c r="H90" s="69">
        <v>7983800</v>
      </c>
      <c r="I90" s="69">
        <v>4024466.94</v>
      </c>
      <c r="J90" s="82">
        <f>E90/E92</f>
        <v>0.00503774369472388</v>
      </c>
    </row>
    <row r="91" spans="1:10" ht="26.25">
      <c r="A91" s="83" t="s">
        <v>231</v>
      </c>
      <c r="B91" s="78">
        <v>1300</v>
      </c>
      <c r="C91" s="17">
        <v>141.6</v>
      </c>
      <c r="D91" s="17"/>
      <c r="E91" s="17">
        <v>8.2</v>
      </c>
      <c r="F91" s="18"/>
      <c r="G91" s="18">
        <f>(E91/C91)*100</f>
        <v>5.790960451977401</v>
      </c>
      <c r="H91" s="69">
        <v>141600</v>
      </c>
      <c r="I91" s="69">
        <v>4656</v>
      </c>
      <c r="J91" s="82">
        <f>E91/E92</f>
        <v>6.557167303724792E-06</v>
      </c>
    </row>
    <row r="92" spans="1:10" ht="15">
      <c r="A92" s="25" t="s">
        <v>24</v>
      </c>
      <c r="B92" s="80"/>
      <c r="C92" s="9">
        <f>SUM(C79:C91)</f>
        <v>2081401.5000000002</v>
      </c>
      <c r="D92" s="9">
        <f>SUM(D79:D91)</f>
        <v>0</v>
      </c>
      <c r="E92" s="9">
        <f>SUM(E79:E91)</f>
        <v>1250539.9999999998</v>
      </c>
      <c r="F92" s="10">
        <f>SUM(F79:F91)</f>
        <v>0</v>
      </c>
      <c r="G92" s="10">
        <f>E92/C92*100</f>
        <v>60.08163249618104</v>
      </c>
      <c r="H92" s="69">
        <f>SUM(H79:H91)</f>
        <v>1668436035.68</v>
      </c>
      <c r="I92" s="69">
        <f>SUM(I79:I91)</f>
        <v>710070833.8000002</v>
      </c>
      <c r="J92" s="82">
        <f>SUM(J79:J91)</f>
        <v>1.0000000000000002</v>
      </c>
    </row>
    <row r="93" spans="1:10" ht="15">
      <c r="A93" s="50"/>
      <c r="B93" s="81"/>
      <c r="C93" s="51"/>
      <c r="D93" s="51"/>
      <c r="E93" s="52"/>
      <c r="F93" s="53"/>
      <c r="G93" s="53"/>
      <c r="I93" s="69"/>
      <c r="J93" s="69"/>
    </row>
    <row r="94" spans="1:9" ht="23.25">
      <c r="A94" s="33" t="s">
        <v>7</v>
      </c>
      <c r="B94" s="34">
        <f>C92-C77</f>
        <v>23440.800000000512</v>
      </c>
      <c r="C94" s="34">
        <f>C92-C77</f>
        <v>23440.800000000512</v>
      </c>
      <c r="D94" s="55"/>
      <c r="E94" s="84">
        <f>E92-E77</f>
        <v>8811.899999999674</v>
      </c>
      <c r="I94" s="32">
        <f>H77-I92</f>
        <v>938040801.8799999</v>
      </c>
    </row>
    <row r="95" spans="1:7" ht="24">
      <c r="A95" s="37" t="s">
        <v>8</v>
      </c>
      <c r="B95" s="38">
        <f>B96+B99</f>
        <v>8984.4</v>
      </c>
      <c r="C95" s="38">
        <f>C96+C99</f>
        <v>8984.4</v>
      </c>
      <c r="D95" s="67"/>
      <c r="E95" s="84">
        <f>E96+E99</f>
        <v>0</v>
      </c>
      <c r="G95" s="35"/>
    </row>
    <row r="96" spans="1:5" ht="13.5">
      <c r="A96" s="33" t="s">
        <v>9</v>
      </c>
      <c r="B96" s="40">
        <f>B97+B98</f>
        <v>8984.4</v>
      </c>
      <c r="C96" s="85">
        <f>C97+C98</f>
        <v>8984.4</v>
      </c>
      <c r="D96" s="56"/>
      <c r="E96" s="84">
        <v>0</v>
      </c>
    </row>
    <row r="97" spans="1:7" ht="24">
      <c r="A97" s="26" t="s">
        <v>156</v>
      </c>
      <c r="B97" s="42">
        <v>10000</v>
      </c>
      <c r="C97" s="17">
        <v>10000</v>
      </c>
      <c r="D97" s="57"/>
      <c r="E97" s="84"/>
      <c r="G97" s="35"/>
    </row>
    <row r="98" spans="1:5" ht="24">
      <c r="A98" s="26" t="s">
        <v>140</v>
      </c>
      <c r="B98" s="38">
        <v>-1015.6</v>
      </c>
      <c r="C98" s="86">
        <v>-1015.6</v>
      </c>
      <c r="D98" s="58"/>
      <c r="E98" s="84"/>
    </row>
    <row r="99" spans="1:5" ht="23.25">
      <c r="A99" s="33" t="s">
        <v>141</v>
      </c>
      <c r="B99" s="45">
        <f>B100+B101</f>
        <v>0</v>
      </c>
      <c r="C99" s="45">
        <f>C100+C101</f>
        <v>0</v>
      </c>
      <c r="D99" s="55"/>
      <c r="E99" s="84">
        <f>E100+E101</f>
        <v>0</v>
      </c>
    </row>
    <row r="100" spans="1:11" ht="50.25" customHeight="1">
      <c r="A100" s="26" t="s">
        <v>153</v>
      </c>
      <c r="B100" s="38">
        <v>0</v>
      </c>
      <c r="C100" s="86">
        <v>0</v>
      </c>
      <c r="D100" s="58"/>
      <c r="E100" s="84"/>
      <c r="K100" s="22" t="s">
        <v>100</v>
      </c>
    </row>
    <row r="101" spans="1:5" ht="36">
      <c r="A101" s="26" t="s">
        <v>149</v>
      </c>
      <c r="B101" s="38"/>
      <c r="C101" s="86">
        <v>0</v>
      </c>
      <c r="D101" s="58"/>
      <c r="E101" s="84">
        <v>0</v>
      </c>
    </row>
    <row r="102" spans="1:5" ht="23.25">
      <c r="A102" s="25" t="s">
        <v>82</v>
      </c>
      <c r="B102" s="34">
        <v>0</v>
      </c>
      <c r="C102" s="68">
        <v>0</v>
      </c>
      <c r="D102" s="58"/>
      <c r="E102" s="84">
        <v>0</v>
      </c>
    </row>
    <row r="103" spans="1:5" ht="23.25">
      <c r="A103" s="33" t="s">
        <v>14</v>
      </c>
      <c r="B103" s="34">
        <f>B94-B95</f>
        <v>14456.400000000513</v>
      </c>
      <c r="C103" s="68">
        <f>C94-C95</f>
        <v>14456.400000000513</v>
      </c>
      <c r="D103" s="59"/>
      <c r="E103" s="84">
        <f>E94-E95</f>
        <v>8811.899999999674</v>
      </c>
    </row>
    <row r="104" ht="29.25" customHeight="1" hidden="1"/>
    <row r="105" ht="12.75" hidden="1">
      <c r="A105" s="60" t="s">
        <v>232</v>
      </c>
    </row>
    <row r="106" spans="1:5" ht="12.75" hidden="1">
      <c r="A106" s="60" t="s">
        <v>233</v>
      </c>
      <c r="E106" s="35" t="s">
        <v>234</v>
      </c>
    </row>
    <row r="107" ht="27.75" customHeight="1" hidden="1">
      <c r="A107" s="48" t="s">
        <v>235</v>
      </c>
    </row>
    <row r="108" ht="12.75" hidden="1"/>
    <row r="109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3">
      <selection activeCell="H75" sqref="H75"/>
    </sheetView>
  </sheetViews>
  <sheetFormatPr defaultColWidth="9.00390625" defaultRowHeight="12.75"/>
  <cols>
    <col min="1" max="1" width="44.50390625" style="48" customWidth="1"/>
    <col min="2" max="2" width="15.375" style="49" customWidth="1"/>
    <col min="3" max="3" width="15.375" style="49" hidden="1" customWidth="1"/>
    <col min="4" max="4" width="16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92</v>
      </c>
      <c r="B1" s="90"/>
      <c r="C1" s="90"/>
      <c r="D1" s="90"/>
      <c r="E1" s="90"/>
      <c r="F1" s="90"/>
    </row>
    <row r="2" spans="1:6" ht="12.75">
      <c r="A2" s="87" t="s">
        <v>15</v>
      </c>
      <c r="B2" s="91" t="s">
        <v>91</v>
      </c>
      <c r="C2" s="1"/>
      <c r="D2" s="94" t="s">
        <v>93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</f>
        <v>41315.3</v>
      </c>
      <c r="E7" s="10"/>
      <c r="F7" s="11">
        <f aca="true" t="shared" si="0" ref="F7:F16">(D7/B7)*100</f>
        <v>19.611196551986026</v>
      </c>
    </row>
    <row r="8" spans="1:6" ht="60" customHeight="1">
      <c r="A8" s="26" t="s">
        <v>50</v>
      </c>
      <c r="B8" s="12">
        <v>209392</v>
      </c>
      <c r="C8" s="12"/>
      <c r="D8" s="12">
        <v>41174.4</v>
      </c>
      <c r="E8" s="13"/>
      <c r="F8" s="13">
        <f t="shared" si="0"/>
        <v>19.663788492397035</v>
      </c>
    </row>
    <row r="9" spans="1:6" ht="93" customHeight="1">
      <c r="A9" s="26" t="s">
        <v>40</v>
      </c>
      <c r="B9" s="12">
        <v>106</v>
      </c>
      <c r="C9" s="12"/>
      <c r="D9" s="12">
        <v>6.3</v>
      </c>
      <c r="E9" s="13"/>
      <c r="F9" s="13">
        <f t="shared" si="0"/>
        <v>5.943396226415095</v>
      </c>
    </row>
    <row r="10" spans="1:6" ht="36.75" customHeight="1">
      <c r="A10" s="26" t="s">
        <v>41</v>
      </c>
      <c r="B10" s="12">
        <v>1074</v>
      </c>
      <c r="C10" s="12"/>
      <c r="D10" s="12">
        <v>133.5</v>
      </c>
      <c r="E10" s="13"/>
      <c r="F10" s="13">
        <f t="shared" si="0"/>
        <v>12.430167597765362</v>
      </c>
    </row>
    <row r="11" spans="1:6" ht="72">
      <c r="A11" s="26" t="s">
        <v>58</v>
      </c>
      <c r="B11" s="12">
        <v>100</v>
      </c>
      <c r="C11" s="12"/>
      <c r="D11" s="12">
        <v>1.1</v>
      </c>
      <c r="E11" s="13"/>
      <c r="F11" s="13">
        <f t="shared" si="0"/>
        <v>1.1</v>
      </c>
    </row>
    <row r="12" spans="1:6" ht="23.25">
      <c r="A12" s="25" t="s">
        <v>1</v>
      </c>
      <c r="B12" s="14">
        <f>B13+B14+B15+B16</f>
        <v>8307</v>
      </c>
      <c r="C12" s="14"/>
      <c r="D12" s="14">
        <f>D13+D14+D15+D16</f>
        <v>1526.4</v>
      </c>
      <c r="E12" s="15"/>
      <c r="F12" s="15">
        <f t="shared" si="0"/>
        <v>18.374864572047674</v>
      </c>
    </row>
    <row r="13" spans="1:6" ht="60">
      <c r="A13" s="26" t="s">
        <v>2</v>
      </c>
      <c r="B13" s="12">
        <v>2953</v>
      </c>
      <c r="C13" s="12"/>
      <c r="D13" s="12">
        <v>676.1</v>
      </c>
      <c r="E13" s="13"/>
      <c r="F13" s="13">
        <f t="shared" si="0"/>
        <v>22.89536065018625</v>
      </c>
    </row>
    <row r="14" spans="1:6" ht="74.25" customHeight="1">
      <c r="A14" s="26" t="s">
        <v>3</v>
      </c>
      <c r="B14" s="12">
        <v>21</v>
      </c>
      <c r="C14" s="12"/>
      <c r="D14" s="12">
        <v>4.6</v>
      </c>
      <c r="E14" s="13"/>
      <c r="F14" s="13">
        <f t="shared" si="0"/>
        <v>21.9047619047619</v>
      </c>
    </row>
    <row r="15" spans="1:6" ht="60">
      <c r="A15" s="26" t="s">
        <v>57</v>
      </c>
      <c r="B15" s="12">
        <v>5882</v>
      </c>
      <c r="C15" s="12"/>
      <c r="D15" s="12">
        <v>993</v>
      </c>
      <c r="E15" s="13"/>
      <c r="F15" s="13">
        <f t="shared" si="0"/>
        <v>16.882012920775246</v>
      </c>
    </row>
    <row r="16" spans="1:6" ht="60">
      <c r="A16" s="26" t="s">
        <v>4</v>
      </c>
      <c r="B16" s="12">
        <v>-549</v>
      </c>
      <c r="C16" s="12"/>
      <c r="D16" s="12">
        <v>-147.3</v>
      </c>
      <c r="E16" s="13"/>
      <c r="F16" s="13">
        <f t="shared" si="0"/>
        <v>26.830601092896178</v>
      </c>
    </row>
    <row r="17" spans="1:6" ht="15">
      <c r="A17" s="25" t="s">
        <v>16</v>
      </c>
      <c r="B17" s="9">
        <f>B19+B20+B21+B18</f>
        <v>35133</v>
      </c>
      <c r="C17" s="9"/>
      <c r="D17" s="9">
        <f>D19+D20+D21+D18</f>
        <v>5911.800000000001</v>
      </c>
      <c r="E17" s="10"/>
      <c r="F17" s="11">
        <f>(D17/B17)*100</f>
        <v>16.82691486636496</v>
      </c>
    </row>
    <row r="18" spans="1:6" ht="24">
      <c r="A18" s="26" t="s">
        <v>88</v>
      </c>
      <c r="B18" s="12">
        <v>10972</v>
      </c>
      <c r="C18" s="12"/>
      <c r="D18" s="12">
        <v>1467.9</v>
      </c>
      <c r="E18" s="10"/>
      <c r="F18" s="11"/>
    </row>
    <row r="19" spans="1:6" ht="24">
      <c r="A19" s="26" t="s">
        <v>26</v>
      </c>
      <c r="B19" s="12">
        <v>23980</v>
      </c>
      <c r="C19" s="12"/>
      <c r="D19" s="12">
        <v>4418.3</v>
      </c>
      <c r="E19" s="13"/>
      <c r="F19" s="13">
        <f>(D19/B19)*100</f>
        <v>18.42493744787323</v>
      </c>
    </row>
    <row r="20" spans="1:6" ht="12.75">
      <c r="A20" s="26" t="s">
        <v>42</v>
      </c>
      <c r="B20" s="12">
        <v>30</v>
      </c>
      <c r="C20" s="12"/>
      <c r="D20" s="12">
        <v>0</v>
      </c>
      <c r="E20" s="13"/>
      <c r="F20" s="13">
        <v>0</v>
      </c>
    </row>
    <row r="21" spans="1:6" ht="25.5" customHeight="1">
      <c r="A21" s="26" t="s">
        <v>60</v>
      </c>
      <c r="B21" s="12">
        <v>151</v>
      </c>
      <c r="C21" s="12"/>
      <c r="D21" s="12">
        <v>25.6</v>
      </c>
      <c r="E21" s="13"/>
      <c r="F21" s="13">
        <f>(D21/B21)*100</f>
        <v>16.95364238410596</v>
      </c>
    </row>
    <row r="22" spans="1:6" ht="15">
      <c r="A22" s="25" t="s">
        <v>17</v>
      </c>
      <c r="B22" s="9">
        <f>B23+B25+B24</f>
        <v>28334</v>
      </c>
      <c r="C22" s="9"/>
      <c r="D22" s="9">
        <f>D23+D25+D24</f>
        <v>4843.1</v>
      </c>
      <c r="E22" s="10"/>
      <c r="F22" s="10">
        <f>(D22/B22)*100</f>
        <v>17.092891931954544</v>
      </c>
    </row>
    <row r="23" spans="1:6" ht="15" customHeight="1">
      <c r="A23" s="26" t="s">
        <v>61</v>
      </c>
      <c r="B23" s="12">
        <v>3325</v>
      </c>
      <c r="C23" s="12"/>
      <c r="D23" s="12">
        <v>675</v>
      </c>
      <c r="E23" s="13"/>
      <c r="F23" s="13">
        <f>(D23/B23)*100</f>
        <v>20.30075187969925</v>
      </c>
    </row>
    <row r="24" spans="1:6" ht="12.75">
      <c r="A24" s="26" t="s">
        <v>5</v>
      </c>
      <c r="B24" s="12">
        <v>1428</v>
      </c>
      <c r="C24" s="12"/>
      <c r="D24" s="12">
        <v>155.6</v>
      </c>
      <c r="E24" s="13"/>
      <c r="F24" s="13">
        <f>(D24/B24)*100</f>
        <v>10.896358543417367</v>
      </c>
    </row>
    <row r="25" spans="1:6" ht="13.5" customHeight="1">
      <c r="A25" s="27" t="s">
        <v>18</v>
      </c>
      <c r="B25" s="12">
        <v>23581</v>
      </c>
      <c r="C25" s="12"/>
      <c r="D25" s="12">
        <v>4012.5</v>
      </c>
      <c r="E25" s="13"/>
      <c r="F25" s="13">
        <f>(D25/B25)*100</f>
        <v>17.015817819430897</v>
      </c>
    </row>
    <row r="26" spans="1:6" ht="15">
      <c r="A26" s="25" t="s">
        <v>19</v>
      </c>
      <c r="B26" s="9">
        <f>B27+B29+B28</f>
        <v>10090</v>
      </c>
      <c r="C26" s="9">
        <f>C27+C29</f>
        <v>0</v>
      </c>
      <c r="D26" s="9">
        <f>D27+D29+D28</f>
        <v>1424</v>
      </c>
      <c r="E26" s="10">
        <f>E27+E29</f>
        <v>0</v>
      </c>
      <c r="F26" s="10">
        <f>F27</f>
        <v>14.388083735909824</v>
      </c>
    </row>
    <row r="27" spans="1:6" ht="27" customHeight="1">
      <c r="A27" s="28" t="s">
        <v>62</v>
      </c>
      <c r="B27" s="12">
        <v>6210</v>
      </c>
      <c r="C27" s="12"/>
      <c r="D27" s="12">
        <v>893.5</v>
      </c>
      <c r="E27" s="13"/>
      <c r="F27" s="13">
        <f>(D27/B27)*100</f>
        <v>14.388083735909824</v>
      </c>
    </row>
    <row r="28" spans="1:6" ht="53.25" customHeight="1" hidden="1">
      <c r="A28" s="28" t="s">
        <v>63</v>
      </c>
      <c r="B28" s="12">
        <v>6</v>
      </c>
      <c r="C28" s="12"/>
      <c r="D28" s="12">
        <v>0.2</v>
      </c>
      <c r="E28" s="13"/>
      <c r="F28" s="13">
        <f>(D28/B28)*100</f>
        <v>3.3333333333333335</v>
      </c>
    </row>
    <row r="29" spans="1:6" ht="47.25" customHeight="1">
      <c r="A29" s="28" t="s">
        <v>85</v>
      </c>
      <c r="B29" s="12">
        <v>3874</v>
      </c>
      <c r="C29" s="12"/>
      <c r="D29" s="12">
        <v>530.3</v>
      </c>
      <c r="E29" s="13"/>
      <c r="F29" s="13">
        <f>(D29/B29)*100</f>
        <v>13.68869385647909</v>
      </c>
    </row>
    <row r="30" spans="1:6" ht="24" customHeight="1">
      <c r="A30" s="29" t="s">
        <v>83</v>
      </c>
      <c r="B30" s="14">
        <f>B31</f>
        <v>0</v>
      </c>
      <c r="C30" s="14"/>
      <c r="D30" s="14">
        <f>D31</f>
        <v>0</v>
      </c>
      <c r="E30" s="15"/>
      <c r="F30" s="15"/>
    </row>
    <row r="31" spans="1:6" ht="37.5" customHeight="1">
      <c r="A31" s="27" t="s">
        <v>84</v>
      </c>
      <c r="B31" s="12">
        <v>0</v>
      </c>
      <c r="C31" s="12"/>
      <c r="D31" s="12">
        <v>0</v>
      </c>
      <c r="E31" s="13"/>
      <c r="F31" s="13"/>
    </row>
    <row r="32" spans="1:6" ht="24">
      <c r="A32" s="25" t="s">
        <v>27</v>
      </c>
      <c r="B32" s="9">
        <f>B33+B34+B35</f>
        <v>24750</v>
      </c>
      <c r="C32" s="9"/>
      <c r="D32" s="9">
        <f>D33+D34+D35</f>
        <v>3976.5</v>
      </c>
      <c r="E32" s="10"/>
      <c r="F32" s="10">
        <f>(D32/B32)*100</f>
        <v>16.066666666666666</v>
      </c>
    </row>
    <row r="33" spans="1:6" ht="69.75" customHeight="1">
      <c r="A33" s="26" t="s">
        <v>43</v>
      </c>
      <c r="B33" s="12">
        <v>23815</v>
      </c>
      <c r="C33" s="12"/>
      <c r="D33" s="12">
        <v>3729.5</v>
      </c>
      <c r="E33" s="13"/>
      <c r="F33" s="13">
        <f>(D33/B33)*100</f>
        <v>15.66029813142977</v>
      </c>
    </row>
    <row r="34" spans="1:6" ht="24.75" customHeight="1">
      <c r="A34" s="27" t="s">
        <v>64</v>
      </c>
      <c r="B34" s="12">
        <v>0</v>
      </c>
      <c r="C34" s="12"/>
      <c r="D34" s="12">
        <v>0</v>
      </c>
      <c r="E34" s="13"/>
      <c r="F34" s="13">
        <v>0</v>
      </c>
    </row>
    <row r="35" spans="1:6" ht="69" customHeight="1">
      <c r="A35" s="26" t="s">
        <v>65</v>
      </c>
      <c r="B35" s="12">
        <v>935</v>
      </c>
      <c r="C35" s="12"/>
      <c r="D35" s="12">
        <v>247</v>
      </c>
      <c r="E35" s="13"/>
      <c r="F35" s="13">
        <f>D35/B35*100</f>
        <v>26.417112299465238</v>
      </c>
    </row>
    <row r="36" spans="1:6" ht="15">
      <c r="A36" s="25" t="s">
        <v>28</v>
      </c>
      <c r="B36" s="9">
        <f>B37</f>
        <v>1855</v>
      </c>
      <c r="C36" s="9"/>
      <c r="D36" s="9">
        <f>D37</f>
        <v>201.3</v>
      </c>
      <c r="E36" s="10"/>
      <c r="F36" s="10">
        <f>(D36/B36)*100</f>
        <v>10.851752021563343</v>
      </c>
    </row>
    <row r="37" spans="1:6" ht="12.75" customHeight="1">
      <c r="A37" s="26" t="s">
        <v>49</v>
      </c>
      <c r="B37" s="12">
        <v>1855</v>
      </c>
      <c r="C37" s="12"/>
      <c r="D37" s="12">
        <v>201.3</v>
      </c>
      <c r="E37" s="13"/>
      <c r="F37" s="13">
        <f>(D37/B37)*100</f>
        <v>10.851752021563343</v>
      </c>
    </row>
    <row r="38" spans="1:6" ht="24">
      <c r="A38" s="25" t="s">
        <v>44</v>
      </c>
      <c r="B38" s="9">
        <f>B39+B40</f>
        <v>650</v>
      </c>
      <c r="C38" s="9"/>
      <c r="D38" s="9">
        <f>D39+D40</f>
        <v>8347.1</v>
      </c>
      <c r="E38" s="10"/>
      <c r="F38" s="10">
        <f>D38/B38*100</f>
        <v>1284.1692307692308</v>
      </c>
    </row>
    <row r="39" spans="1:6" ht="18" customHeight="1">
      <c r="A39" s="27" t="s">
        <v>66</v>
      </c>
      <c r="B39" s="17">
        <v>27</v>
      </c>
      <c r="C39" s="17"/>
      <c r="D39" s="17">
        <v>3.5</v>
      </c>
      <c r="E39" s="18"/>
      <c r="F39" s="18">
        <f>D39/B39*100</f>
        <v>12.962962962962962</v>
      </c>
    </row>
    <row r="40" spans="1:6" ht="15" customHeight="1">
      <c r="A40" s="26" t="s">
        <v>67</v>
      </c>
      <c r="B40" s="17">
        <v>623</v>
      </c>
      <c r="C40" s="17"/>
      <c r="D40" s="17">
        <v>8343.6</v>
      </c>
      <c r="E40" s="18"/>
      <c r="F40" s="18">
        <f>D40/B40*100</f>
        <v>1339.2616372391653</v>
      </c>
    </row>
    <row r="41" spans="1:6" ht="24">
      <c r="A41" s="25" t="s">
        <v>35</v>
      </c>
      <c r="B41" s="9">
        <f>B42+B43+B44</f>
        <v>891</v>
      </c>
      <c r="C41" s="9"/>
      <c r="D41" s="9">
        <f>D42+D43+D44</f>
        <v>127</v>
      </c>
      <c r="E41" s="10"/>
      <c r="F41" s="10">
        <f>(D41/B41)*100</f>
        <v>14.25364758698092</v>
      </c>
    </row>
    <row r="42" spans="1:6" ht="21" customHeight="1">
      <c r="A42" s="26" t="s">
        <v>68</v>
      </c>
      <c r="B42" s="17">
        <v>84</v>
      </c>
      <c r="C42" s="17"/>
      <c r="D42" s="17">
        <v>16.5</v>
      </c>
      <c r="E42" s="18"/>
      <c r="F42" s="18">
        <f>D42/B42*100</f>
        <v>19.642857142857142</v>
      </c>
    </row>
    <row r="43" spans="1:6" ht="74.25" customHeight="1">
      <c r="A43" s="30" t="s">
        <v>69</v>
      </c>
      <c r="B43" s="17">
        <v>227</v>
      </c>
      <c r="C43" s="17"/>
      <c r="D43" s="17">
        <v>28.9</v>
      </c>
      <c r="E43" s="18"/>
      <c r="F43" s="18">
        <f>D43/B43*100</f>
        <v>12.731277533039648</v>
      </c>
    </row>
    <row r="44" spans="1:6" ht="30" customHeight="1">
      <c r="A44" s="26" t="s">
        <v>70</v>
      </c>
      <c r="B44" s="17">
        <v>580</v>
      </c>
      <c r="C44" s="17"/>
      <c r="D44" s="17">
        <v>81.6</v>
      </c>
      <c r="E44" s="18"/>
      <c r="F44" s="18">
        <f>D44/B44*100</f>
        <v>14.068965517241377</v>
      </c>
    </row>
    <row r="45" spans="1:6" ht="15">
      <c r="A45" s="25" t="s">
        <v>36</v>
      </c>
      <c r="B45" s="9">
        <f>SUM(B46:B56)</f>
        <v>4384</v>
      </c>
      <c r="C45" s="9"/>
      <c r="D45" s="9">
        <f>SUM(D46:D56)</f>
        <v>481.5</v>
      </c>
      <c r="E45" s="10"/>
      <c r="F45" s="10">
        <f>(D45/B45)*100</f>
        <v>10.983120437956204</v>
      </c>
    </row>
    <row r="46" spans="1:6" ht="33.75" customHeight="1">
      <c r="A46" s="27" t="s">
        <v>71</v>
      </c>
      <c r="B46" s="17">
        <v>100</v>
      </c>
      <c r="C46" s="17"/>
      <c r="D46" s="17">
        <v>18.5</v>
      </c>
      <c r="E46" s="19">
        <v>51</v>
      </c>
      <c r="F46" s="18">
        <f>(D46/B46)*100</f>
        <v>18.5</v>
      </c>
    </row>
    <row r="47" spans="1:6" ht="51" customHeight="1">
      <c r="A47" s="26" t="s">
        <v>72</v>
      </c>
      <c r="B47" s="17">
        <v>0</v>
      </c>
      <c r="C47" s="17"/>
      <c r="D47" s="17">
        <v>0</v>
      </c>
      <c r="E47" s="19">
        <v>22</v>
      </c>
      <c r="F47" s="18">
        <v>0</v>
      </c>
    </row>
    <row r="48" spans="1:6" ht="48" customHeight="1">
      <c r="A48" s="26" t="s">
        <v>6</v>
      </c>
      <c r="B48" s="17">
        <v>576</v>
      </c>
      <c r="C48" s="17"/>
      <c r="D48" s="17">
        <v>62</v>
      </c>
      <c r="E48" s="19">
        <v>71</v>
      </c>
      <c r="F48" s="18">
        <f>(D48/B48)*100</f>
        <v>10.76388888888889</v>
      </c>
    </row>
    <row r="49" spans="1:6" ht="24" customHeight="1">
      <c r="A49" s="26" t="s">
        <v>52</v>
      </c>
      <c r="B49" s="17">
        <v>0</v>
      </c>
      <c r="C49" s="17"/>
      <c r="D49" s="17">
        <v>0</v>
      </c>
      <c r="E49" s="19">
        <v>0</v>
      </c>
      <c r="F49" s="18">
        <v>0</v>
      </c>
    </row>
    <row r="50" spans="1:6" ht="90.75" customHeight="1">
      <c r="A50" s="26" t="s">
        <v>73</v>
      </c>
      <c r="B50" s="17">
        <v>122</v>
      </c>
      <c r="C50" s="17"/>
      <c r="D50" s="17">
        <v>20</v>
      </c>
      <c r="E50" s="19">
        <v>121.2</v>
      </c>
      <c r="F50" s="18">
        <f aca="true" t="shared" si="1" ref="F50:F66">D50/B50*100</f>
        <v>16.39344262295082</v>
      </c>
    </row>
    <row r="51" spans="1:6" ht="48">
      <c r="A51" s="26" t="s">
        <v>45</v>
      </c>
      <c r="B51" s="17">
        <v>1002</v>
      </c>
      <c r="C51" s="17"/>
      <c r="D51" s="17">
        <v>33.3</v>
      </c>
      <c r="E51" s="19">
        <v>887.3</v>
      </c>
      <c r="F51" s="18">
        <f t="shared" si="1"/>
        <v>3.3233532934131733</v>
      </c>
    </row>
    <row r="52" spans="1:6" ht="27" customHeight="1">
      <c r="A52" s="26" t="s">
        <v>74</v>
      </c>
      <c r="B52" s="17">
        <v>50</v>
      </c>
      <c r="C52" s="17"/>
      <c r="D52" s="17">
        <v>10</v>
      </c>
      <c r="E52" s="19">
        <v>347.5</v>
      </c>
      <c r="F52" s="18">
        <f t="shared" si="1"/>
        <v>20</v>
      </c>
    </row>
    <row r="53" spans="1:6" ht="54" customHeight="1">
      <c r="A53" s="27" t="s">
        <v>75</v>
      </c>
      <c r="B53" s="17">
        <v>448</v>
      </c>
      <c r="C53" s="17"/>
      <c r="D53" s="17">
        <v>115.7</v>
      </c>
      <c r="E53" s="19">
        <v>87.6</v>
      </c>
      <c r="F53" s="18">
        <f t="shared" si="1"/>
        <v>25.825892857142858</v>
      </c>
    </row>
    <row r="54" spans="1:6" ht="60" customHeight="1">
      <c r="A54" s="26" t="s">
        <v>59</v>
      </c>
      <c r="B54" s="17">
        <v>32</v>
      </c>
      <c r="C54" s="17"/>
      <c r="D54" s="17">
        <v>3</v>
      </c>
      <c r="E54" s="19">
        <v>221.8</v>
      </c>
      <c r="F54" s="18">
        <f t="shared" si="1"/>
        <v>9.375</v>
      </c>
    </row>
    <row r="55" spans="1:6" ht="42" customHeight="1">
      <c r="A55" s="26" t="s">
        <v>76</v>
      </c>
      <c r="B55" s="17">
        <v>130</v>
      </c>
      <c r="C55" s="17"/>
      <c r="D55" s="17">
        <v>6.2</v>
      </c>
      <c r="E55" s="19">
        <v>68.4</v>
      </c>
      <c r="F55" s="18">
        <f t="shared" si="1"/>
        <v>4.769230769230769</v>
      </c>
    </row>
    <row r="56" spans="1:6" ht="24.75" customHeight="1">
      <c r="A56" s="26" t="s">
        <v>77</v>
      </c>
      <c r="B56" s="17">
        <v>1924</v>
      </c>
      <c r="C56" s="17"/>
      <c r="D56" s="17">
        <v>212.8</v>
      </c>
      <c r="E56" s="17">
        <v>3536.16</v>
      </c>
      <c r="F56" s="18">
        <f t="shared" si="1"/>
        <v>11.06029106029106</v>
      </c>
    </row>
    <row r="57" spans="1:6" ht="18" customHeight="1">
      <c r="A57" s="25" t="s">
        <v>78</v>
      </c>
      <c r="B57" s="9">
        <v>514</v>
      </c>
      <c r="C57" s="9"/>
      <c r="D57" s="9">
        <v>61.8</v>
      </c>
      <c r="E57" s="10"/>
      <c r="F57" s="18">
        <f t="shared" si="1"/>
        <v>12.023346303501944</v>
      </c>
    </row>
    <row r="58" spans="1:6" ht="15">
      <c r="A58" s="25" t="s">
        <v>51</v>
      </c>
      <c r="B58" s="9">
        <f>B7+B12+B17+B22+B26+B32+B36+B38+B41+B45+B57+B30</f>
        <v>325580</v>
      </c>
      <c r="C58" s="9"/>
      <c r="D58" s="9">
        <f>D7+D12+D17+D22+D26+D32+D36+D38+D41+D45+D57</f>
        <v>68215.80000000002</v>
      </c>
      <c r="E58" s="10"/>
      <c r="F58" s="10">
        <f t="shared" si="1"/>
        <v>20.952085508937902</v>
      </c>
    </row>
    <row r="59" spans="1:6" ht="15">
      <c r="A59" s="25" t="s">
        <v>32</v>
      </c>
      <c r="B59" s="9">
        <f>B60+B66+B67+B68</f>
        <v>1470756.7</v>
      </c>
      <c r="C59" s="9">
        <f>C60+C66+C67+C68</f>
        <v>0</v>
      </c>
      <c r="D59" s="9">
        <f>D60+D66+D67+D68</f>
        <v>203151.8</v>
      </c>
      <c r="E59" s="10"/>
      <c r="F59" s="10">
        <f t="shared" si="1"/>
        <v>13.8127400677488</v>
      </c>
    </row>
    <row r="60" spans="1:6" ht="24.75" customHeight="1">
      <c r="A60" s="31" t="s">
        <v>79</v>
      </c>
      <c r="B60" s="9">
        <f>B62+B63+B64+B65</f>
        <v>1470051.5</v>
      </c>
      <c r="C60" s="9">
        <f>C62+C63+C64+C65</f>
        <v>0</v>
      </c>
      <c r="D60" s="9">
        <f>D62+D63+D64+D65</f>
        <v>203133.9</v>
      </c>
      <c r="E60" s="10"/>
      <c r="F60" s="10">
        <f t="shared" si="1"/>
        <v>13.818148547856996</v>
      </c>
    </row>
    <row r="61" spans="1:6" ht="24.75" customHeight="1">
      <c r="A61" s="26" t="s">
        <v>80</v>
      </c>
      <c r="B61" s="9">
        <f>B62</f>
        <v>374497</v>
      </c>
      <c r="C61" s="9">
        <f>C62</f>
        <v>0</v>
      </c>
      <c r="D61" s="9">
        <f>D62</f>
        <v>66416</v>
      </c>
      <c r="E61" s="20">
        <f>E62</f>
        <v>0</v>
      </c>
      <c r="F61" s="20">
        <f>F62</f>
        <v>17.734721506447315</v>
      </c>
    </row>
    <row r="62" spans="1:6" ht="21.75" customHeight="1">
      <c r="A62" s="26" t="s">
        <v>86</v>
      </c>
      <c r="B62" s="16">
        <v>374497</v>
      </c>
      <c r="C62" s="16"/>
      <c r="D62" s="16">
        <v>66416</v>
      </c>
      <c r="E62" s="21"/>
      <c r="F62" s="21">
        <f t="shared" si="1"/>
        <v>17.734721506447315</v>
      </c>
    </row>
    <row r="63" spans="1:6" ht="28.5" customHeight="1">
      <c r="A63" s="26" t="s">
        <v>53</v>
      </c>
      <c r="B63" s="16">
        <v>184357</v>
      </c>
      <c r="C63" s="16"/>
      <c r="D63" s="16">
        <v>323.4</v>
      </c>
      <c r="E63" s="21"/>
      <c r="F63" s="21">
        <f t="shared" si="1"/>
        <v>0.1754205156300005</v>
      </c>
    </row>
    <row r="64" spans="1:6" ht="21.75" customHeight="1">
      <c r="A64" s="26" t="s">
        <v>81</v>
      </c>
      <c r="B64" s="16">
        <v>902272.1</v>
      </c>
      <c r="C64" s="16"/>
      <c r="D64" s="16">
        <v>136394.5</v>
      </c>
      <c r="E64" s="21"/>
      <c r="F64" s="21">
        <f t="shared" si="1"/>
        <v>15.116781290256009</v>
      </c>
    </row>
    <row r="65" spans="1:6" ht="15">
      <c r="A65" s="26" t="s">
        <v>34</v>
      </c>
      <c r="B65" s="16">
        <v>8925.4</v>
      </c>
      <c r="C65" s="16"/>
      <c r="D65" s="16">
        <v>0</v>
      </c>
      <c r="E65" s="21"/>
      <c r="F65" s="21">
        <f t="shared" si="1"/>
        <v>0</v>
      </c>
    </row>
    <row r="66" spans="1:6" ht="15">
      <c r="A66" s="26" t="s">
        <v>87</v>
      </c>
      <c r="B66" s="16">
        <v>705.2</v>
      </c>
      <c r="C66" s="16"/>
      <c r="D66" s="16">
        <v>31</v>
      </c>
      <c r="E66" s="21"/>
      <c r="F66" s="21">
        <f t="shared" si="1"/>
        <v>4.395916052183777</v>
      </c>
    </row>
    <row r="67" spans="1:6" ht="59.25" customHeight="1">
      <c r="A67" s="26" t="s">
        <v>54</v>
      </c>
      <c r="B67" s="16"/>
      <c r="C67" s="16"/>
      <c r="D67" s="16"/>
      <c r="E67" s="21"/>
      <c r="F67" s="21"/>
    </row>
    <row r="68" spans="1:6" ht="35.25" customHeight="1">
      <c r="A68" s="26" t="s">
        <v>56</v>
      </c>
      <c r="B68" s="16"/>
      <c r="C68" s="16"/>
      <c r="D68" s="16">
        <v>-13.1</v>
      </c>
      <c r="E68" s="21"/>
      <c r="F68" s="21"/>
    </row>
    <row r="69" spans="1:6" ht="15">
      <c r="A69" s="25" t="s">
        <v>20</v>
      </c>
      <c r="B69" s="9">
        <f>B58+B59</f>
        <v>1796336.7</v>
      </c>
      <c r="C69" s="9"/>
      <c r="D69" s="9">
        <f>D58+D59</f>
        <v>271367.6</v>
      </c>
      <c r="E69" s="10"/>
      <c r="F69" s="10">
        <f>D69/B69*100</f>
        <v>15.106722475803117</v>
      </c>
    </row>
    <row r="70" spans="1:6" ht="15">
      <c r="A70" s="25" t="s">
        <v>21</v>
      </c>
      <c r="B70" s="9"/>
      <c r="C70" s="9"/>
      <c r="D70" s="9"/>
      <c r="E70" s="10"/>
      <c r="F70" s="10"/>
    </row>
    <row r="71" spans="1:6" ht="13.5">
      <c r="A71" s="26" t="s">
        <v>29</v>
      </c>
      <c r="B71" s="17">
        <v>66499.9</v>
      </c>
      <c r="C71" s="17"/>
      <c r="D71" s="17">
        <v>11770.8</v>
      </c>
      <c r="E71" s="18"/>
      <c r="F71" s="18">
        <f>(D71/B71)*100</f>
        <v>17.700477745079315</v>
      </c>
    </row>
    <row r="72" spans="1:6" ht="13.5">
      <c r="A72" s="26" t="s">
        <v>33</v>
      </c>
      <c r="B72" s="17">
        <v>253.9</v>
      </c>
      <c r="C72" s="17"/>
      <c r="D72" s="17">
        <v>32.9</v>
      </c>
      <c r="E72" s="18"/>
      <c r="F72" s="18">
        <f>D72/B72*100</f>
        <v>12.957857424182748</v>
      </c>
    </row>
    <row r="73" spans="1:6" ht="24">
      <c r="A73" s="26" t="s">
        <v>30</v>
      </c>
      <c r="B73" s="17">
        <v>10486.6</v>
      </c>
      <c r="C73" s="17"/>
      <c r="D73" s="17">
        <v>2283</v>
      </c>
      <c r="E73" s="18"/>
      <c r="F73" s="18">
        <f aca="true" t="shared" si="2" ref="F73:F83">(D73/B73)*100</f>
        <v>21.770640627085992</v>
      </c>
    </row>
    <row r="74" spans="1:6" ht="13.5">
      <c r="A74" s="26" t="s">
        <v>31</v>
      </c>
      <c r="B74" s="17">
        <v>131020</v>
      </c>
      <c r="C74" s="17"/>
      <c r="D74" s="17">
        <v>13153.3</v>
      </c>
      <c r="E74" s="18"/>
      <c r="F74" s="18">
        <f t="shared" si="2"/>
        <v>10.039154327583574</v>
      </c>
    </row>
    <row r="75" spans="1:6" ht="13.5">
      <c r="A75" s="26" t="s">
        <v>39</v>
      </c>
      <c r="B75" s="17">
        <v>75746.9</v>
      </c>
      <c r="C75" s="17"/>
      <c r="D75" s="17">
        <v>7500.4</v>
      </c>
      <c r="E75" s="18"/>
      <c r="F75" s="18">
        <f t="shared" si="2"/>
        <v>9.901923379042575</v>
      </c>
    </row>
    <row r="76" spans="1:6" ht="13.5">
      <c r="A76" s="26" t="s">
        <v>22</v>
      </c>
      <c r="B76" s="17">
        <v>918244.5</v>
      </c>
      <c r="C76" s="17"/>
      <c r="D76" s="17">
        <v>122863.4</v>
      </c>
      <c r="E76" s="18"/>
      <c r="F76" s="18">
        <f t="shared" si="2"/>
        <v>13.380248942411308</v>
      </c>
    </row>
    <row r="77" spans="1:6" ht="13.5">
      <c r="A77" s="26" t="s">
        <v>38</v>
      </c>
      <c r="B77" s="17">
        <v>86471.5</v>
      </c>
      <c r="C77" s="17"/>
      <c r="D77" s="17">
        <v>15855.7</v>
      </c>
      <c r="E77" s="18"/>
      <c r="F77" s="18">
        <f t="shared" si="2"/>
        <v>18.33633046726378</v>
      </c>
    </row>
    <row r="78" spans="1:6" ht="13.5" hidden="1">
      <c r="A78" s="26" t="s">
        <v>37</v>
      </c>
      <c r="B78" s="17"/>
      <c r="C78" s="17"/>
      <c r="D78" s="17"/>
      <c r="E78" s="18"/>
      <c r="F78" s="18"/>
    </row>
    <row r="79" spans="1:6" ht="13.5">
      <c r="A79" s="26" t="s">
        <v>37</v>
      </c>
      <c r="B79" s="17">
        <v>0</v>
      </c>
      <c r="C79" s="17"/>
      <c r="D79" s="17">
        <v>0</v>
      </c>
      <c r="E79" s="18"/>
      <c r="F79" s="18"/>
    </row>
    <row r="80" spans="1:6" ht="13.5">
      <c r="A80" s="26" t="s">
        <v>23</v>
      </c>
      <c r="B80" s="17">
        <v>475732.4</v>
      </c>
      <c r="C80" s="17"/>
      <c r="D80" s="17">
        <v>71348.2</v>
      </c>
      <c r="E80" s="18"/>
      <c r="F80" s="18">
        <f t="shared" si="2"/>
        <v>14.997549042276706</v>
      </c>
    </row>
    <row r="81" spans="1:6" ht="13.5">
      <c r="A81" s="26" t="s">
        <v>46</v>
      </c>
      <c r="B81" s="17">
        <v>32447.5</v>
      </c>
      <c r="C81" s="17"/>
      <c r="D81" s="17">
        <v>5524.6</v>
      </c>
      <c r="E81" s="18"/>
      <c r="F81" s="18">
        <f t="shared" si="2"/>
        <v>17.026273210570924</v>
      </c>
    </row>
    <row r="82" spans="1:6" ht="13.5">
      <c r="A82" s="26" t="s">
        <v>47</v>
      </c>
      <c r="B82" s="17">
        <v>8562.7</v>
      </c>
      <c r="C82" s="17"/>
      <c r="D82" s="17">
        <v>1241.9</v>
      </c>
      <c r="E82" s="18"/>
      <c r="F82" s="18">
        <f t="shared" si="2"/>
        <v>14.503602835554204</v>
      </c>
    </row>
    <row r="83" spans="1:6" ht="13.5">
      <c r="A83" s="26" t="s">
        <v>48</v>
      </c>
      <c r="B83" s="17">
        <v>26</v>
      </c>
      <c r="C83" s="17"/>
      <c r="D83" s="17">
        <v>2.5</v>
      </c>
      <c r="E83" s="18"/>
      <c r="F83" s="18">
        <f t="shared" si="2"/>
        <v>9.615384615384617</v>
      </c>
    </row>
    <row r="84" spans="1:7" ht="15">
      <c r="A84" s="25" t="s">
        <v>24</v>
      </c>
      <c r="B84" s="9">
        <f>SUM(B71:B83)</f>
        <v>1805491.9000000001</v>
      </c>
      <c r="C84" s="9">
        <f>SUM(C71:C83)</f>
        <v>0</v>
      </c>
      <c r="D84" s="9">
        <f>SUM(D71:D83)</f>
        <v>251576.7</v>
      </c>
      <c r="E84" s="10">
        <f>SUM(E71:E83)</f>
        <v>0</v>
      </c>
      <c r="F84" s="10">
        <f>D84/B84*100</f>
        <v>13.933970016702926</v>
      </c>
      <c r="G84" s="32"/>
    </row>
    <row r="86" spans="1:4" ht="23.25">
      <c r="A86" s="33" t="s">
        <v>7</v>
      </c>
      <c r="B86" s="34">
        <f>B84-B69</f>
        <v>9155.200000000186</v>
      </c>
      <c r="C86" s="34">
        <f>C84-C69</f>
        <v>0</v>
      </c>
      <c r="D86" s="34">
        <f>D84-D69</f>
        <v>-19790.899999999965</v>
      </c>
    </row>
    <row r="87" spans="1:4" ht="24">
      <c r="A87" s="37" t="s">
        <v>8</v>
      </c>
      <c r="B87" s="38">
        <f>B88+B91+B94</f>
        <v>9155.2</v>
      </c>
      <c r="D87" s="39">
        <f>D88+D91+D94</f>
        <v>-1668</v>
      </c>
    </row>
    <row r="88" spans="1:4" ht="13.5">
      <c r="A88" s="33" t="s">
        <v>9</v>
      </c>
      <c r="B88" s="40">
        <f>B89+B90</f>
        <v>19155.2</v>
      </c>
      <c r="D88" s="41">
        <v>0</v>
      </c>
    </row>
    <row r="89" spans="1:4" ht="24">
      <c r="A89" s="26" t="s">
        <v>10</v>
      </c>
      <c r="B89" s="42">
        <v>19155.2</v>
      </c>
      <c r="D89" s="43">
        <v>0</v>
      </c>
    </row>
    <row r="90" spans="1:4" ht="24">
      <c r="A90" s="26" t="s">
        <v>11</v>
      </c>
      <c r="B90" s="38"/>
      <c r="D90" s="44">
        <v>0</v>
      </c>
    </row>
    <row r="91" spans="1:4" ht="23.25">
      <c r="A91" s="33" t="s">
        <v>55</v>
      </c>
      <c r="B91" s="45">
        <f>B92+B93</f>
        <v>-10000</v>
      </c>
      <c r="D91" s="46">
        <f>D92+D93</f>
        <v>-1668</v>
      </c>
    </row>
    <row r="92" spans="1:4" ht="36">
      <c r="A92" s="26" t="s">
        <v>12</v>
      </c>
      <c r="B92" s="38">
        <v>0</v>
      </c>
      <c r="D92" s="44">
        <v>0</v>
      </c>
    </row>
    <row r="93" spans="1:4" ht="36">
      <c r="A93" s="26" t="s">
        <v>13</v>
      </c>
      <c r="B93" s="38">
        <v>-10000</v>
      </c>
      <c r="D93" s="44">
        <v>-1668</v>
      </c>
    </row>
    <row r="94" spans="1:4" ht="23.25">
      <c r="A94" s="25" t="s">
        <v>82</v>
      </c>
      <c r="B94" s="34">
        <v>0</v>
      </c>
      <c r="D94" s="47">
        <v>0</v>
      </c>
    </row>
    <row r="95" spans="1:4" ht="23.25">
      <c r="A95" s="33" t="s">
        <v>14</v>
      </c>
      <c r="B95" s="34">
        <f>B86-B87</f>
        <v>1.8553691916167736E-10</v>
      </c>
      <c r="D95" s="47">
        <f>D86-D87</f>
        <v>-18122.899999999965</v>
      </c>
    </row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241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245785</v>
      </c>
      <c r="D7" s="9"/>
      <c r="E7" s="9">
        <f>E9+E10+E11+E12+E13</f>
        <v>183418.69999999998</v>
      </c>
      <c r="F7" s="10"/>
      <c r="G7" s="11">
        <f aca="true" t="shared" si="0" ref="G7:G12">(E7/C7)*100</f>
        <v>74.62566877555587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245785</v>
      </c>
      <c r="D8" s="61">
        <f>D9+D10+D11+D12+D13</f>
        <v>0</v>
      </c>
      <c r="E8" s="61">
        <f>E9+E10+E11+E12+E13</f>
        <v>183418.69999999998</v>
      </c>
      <c r="F8" s="65"/>
      <c r="G8" s="11">
        <f t="shared" si="0"/>
        <v>74.62566877555587</v>
      </c>
    </row>
    <row r="9" spans="1:7" ht="72.75" customHeight="1">
      <c r="A9" s="26" t="s">
        <v>50</v>
      </c>
      <c r="B9" s="73" t="s">
        <v>161</v>
      </c>
      <c r="C9" s="12">
        <v>243760</v>
      </c>
      <c r="D9" s="12"/>
      <c r="E9" s="12">
        <v>181277</v>
      </c>
      <c r="F9" s="13"/>
      <c r="G9" s="13">
        <f t="shared" si="0"/>
        <v>74.36700032819166</v>
      </c>
    </row>
    <row r="10" spans="1:7" ht="95.25" customHeight="1">
      <c r="A10" s="26" t="s">
        <v>40</v>
      </c>
      <c r="B10" s="73" t="s">
        <v>162</v>
      </c>
      <c r="C10" s="12">
        <v>12</v>
      </c>
      <c r="D10" s="12"/>
      <c r="E10" s="12">
        <v>24.3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2000</v>
      </c>
      <c r="D11" s="12"/>
      <c r="E11" s="12">
        <v>2102.5</v>
      </c>
      <c r="F11" s="13"/>
      <c r="G11" s="13">
        <f t="shared" si="0"/>
        <v>105.125</v>
      </c>
    </row>
    <row r="12" spans="1:7" ht="84">
      <c r="A12" s="26" t="s">
        <v>123</v>
      </c>
      <c r="B12" s="73" t="s">
        <v>164</v>
      </c>
      <c r="C12" s="12">
        <v>13</v>
      </c>
      <c r="D12" s="12"/>
      <c r="E12" s="12">
        <v>14.9</v>
      </c>
      <c r="F12" s="13"/>
      <c r="G12" s="13">
        <f t="shared" si="0"/>
        <v>114.61538461538461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8421.5</v>
      </c>
      <c r="F14" s="15"/>
      <c r="G14" s="15">
        <f aca="true" t="shared" si="1" ref="G14:G20">(E14/C14)*100</f>
        <v>74.15250506295676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8421.5</v>
      </c>
      <c r="F15" s="15"/>
      <c r="G15" s="15">
        <f t="shared" si="1"/>
        <v>74.15250506295676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3819.7</v>
      </c>
      <c r="F16" s="13"/>
      <c r="G16" s="13">
        <f t="shared" si="1"/>
        <v>73.25853471423092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27.3</v>
      </c>
      <c r="F17" s="13"/>
      <c r="G17" s="13">
        <f t="shared" si="1"/>
        <v>91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5248.8</v>
      </c>
      <c r="F18" s="13"/>
      <c r="G18" s="13">
        <f t="shared" si="1"/>
        <v>76.5131195335277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-674.3</v>
      </c>
      <c r="F19" s="13"/>
      <c r="G19" s="13">
        <f t="shared" si="1"/>
        <v>90.2677376171352</v>
      </c>
    </row>
    <row r="20" spans="1:8" ht="15">
      <c r="A20" s="25" t="s">
        <v>16</v>
      </c>
      <c r="B20" s="74" t="s">
        <v>172</v>
      </c>
      <c r="C20" s="9">
        <f>C22+C23+C24+C21</f>
        <v>27141</v>
      </c>
      <c r="D20" s="9"/>
      <c r="E20" s="9">
        <f>E22+E23+E24+E21</f>
        <v>24664.800000000003</v>
      </c>
      <c r="F20" s="10"/>
      <c r="G20" s="11">
        <f t="shared" si="1"/>
        <v>90.87653365756606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16350</v>
      </c>
      <c r="D21" s="12"/>
      <c r="E21" s="12">
        <v>12693.6</v>
      </c>
      <c r="F21" s="10"/>
      <c r="G21" s="18">
        <f>E21/C21*100</f>
        <v>77.63669724770642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4399.3</v>
      </c>
      <c r="F22" s="13"/>
      <c r="G22" s="13">
        <f>(E22/C22)*100</f>
        <v>92.61684210526316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1.2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6031</v>
      </c>
      <c r="D24" s="12"/>
      <c r="E24" s="12">
        <v>7570.7</v>
      </c>
      <c r="F24" s="13"/>
      <c r="G24" s="13">
        <f>(E24/C24)*100</f>
        <v>125.52976289172608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10565.1</v>
      </c>
      <c r="F25" s="10"/>
      <c r="G25" s="10">
        <f>(E25/C25)*100</f>
        <v>42.319647506509114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692.2</v>
      </c>
      <c r="F26" s="13"/>
      <c r="G26" s="13">
        <f>(E26/C26)*100</f>
        <v>13.599214145383105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137.6</v>
      </c>
      <c r="F27" s="13"/>
      <c r="G27" s="13">
        <f>(E27/C27)*100</f>
        <v>9.297297297297296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9735.3</v>
      </c>
      <c r="F28" s="13"/>
      <c r="G28" s="13">
        <f>(E28/C28)*100</f>
        <v>52.92362054906224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6165.7</v>
      </c>
      <c r="F29" s="10">
        <f>F30+F32</f>
        <v>0</v>
      </c>
      <c r="G29" s="10">
        <f>G30</f>
        <v>76.11975308641975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6165.7</v>
      </c>
      <c r="F30" s="13"/>
      <c r="G30" s="13">
        <f>(E30/C30)*100</f>
        <v>76.11975308641975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25333</v>
      </c>
      <c r="D35" s="9"/>
      <c r="E35" s="9">
        <f>E36+E37+E38</f>
        <v>19378.800000000003</v>
      </c>
      <c r="F35" s="10"/>
      <c r="G35" s="10">
        <f>(E35/C35)*100</f>
        <v>76.49626968775907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23678</v>
      </c>
      <c r="D36" s="12"/>
      <c r="E36" s="12">
        <v>17944</v>
      </c>
      <c r="F36" s="13"/>
      <c r="G36" s="13">
        <f>(E36/C36)*100</f>
        <v>75.7834276543627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1620</v>
      </c>
      <c r="D38" s="12"/>
      <c r="E38" s="12">
        <v>1399.9</v>
      </c>
      <c r="F38" s="13"/>
      <c r="G38" s="13">
        <f>E38/C38*100</f>
        <v>86.4135802469136</v>
      </c>
    </row>
    <row r="39" spans="1:8" ht="24">
      <c r="A39" s="25" t="s">
        <v>28</v>
      </c>
      <c r="B39" s="71" t="s">
        <v>191</v>
      </c>
      <c r="C39" s="9">
        <f>C40</f>
        <v>2229</v>
      </c>
      <c r="D39" s="9"/>
      <c r="E39" s="9">
        <f>E40</f>
        <v>1269.6</v>
      </c>
      <c r="F39" s="10"/>
      <c r="G39" s="10">
        <f>(E39/C39)*100</f>
        <v>56.95827725437416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2229</v>
      </c>
      <c r="D40" s="12"/>
      <c r="E40" s="12">
        <v>1269.6</v>
      </c>
      <c r="F40" s="13"/>
      <c r="G40" s="13">
        <f>(E40/C40)*100</f>
        <v>56.95827725437416</v>
      </c>
    </row>
    <row r="41" spans="1:8" ht="28.5" customHeight="1">
      <c r="A41" s="25" t="s">
        <v>129</v>
      </c>
      <c r="B41" s="71" t="s">
        <v>193</v>
      </c>
      <c r="C41" s="9">
        <f>C42+C43</f>
        <v>4667</v>
      </c>
      <c r="D41" s="9"/>
      <c r="E41" s="9">
        <f>E42+E43</f>
        <v>4636.599999999999</v>
      </c>
      <c r="F41" s="10"/>
      <c r="G41" s="10">
        <f>E41/C41*100</f>
        <v>99.34861795586029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15</v>
      </c>
      <c r="D42" s="17"/>
      <c r="E42" s="17">
        <v>16.7</v>
      </c>
      <c r="F42" s="18"/>
      <c r="G42" s="18">
        <f>E42/C42*100</f>
        <v>111.33333333333333</v>
      </c>
    </row>
    <row r="43" spans="1:7" ht="15" customHeight="1">
      <c r="A43" s="26" t="s">
        <v>67</v>
      </c>
      <c r="B43" s="75" t="s">
        <v>195</v>
      </c>
      <c r="C43" s="17">
        <v>4652</v>
      </c>
      <c r="D43" s="17"/>
      <c r="E43" s="17">
        <v>4619.9</v>
      </c>
      <c r="F43" s="18"/>
      <c r="G43" s="18">
        <f>E43/C43*100</f>
        <v>99.30997420464315</v>
      </c>
    </row>
    <row r="44" spans="1:8" ht="24">
      <c r="A44" s="25" t="s">
        <v>35</v>
      </c>
      <c r="B44" s="71" t="s">
        <v>196</v>
      </c>
      <c r="C44" s="9">
        <f>C45+C46+C47</f>
        <v>845.1</v>
      </c>
      <c r="D44" s="9"/>
      <c r="E44" s="9">
        <f>E45+E46+E47</f>
        <v>1513.5</v>
      </c>
      <c r="F44" s="10"/>
      <c r="G44" s="10">
        <f>(E44/C44)*100</f>
        <v>179.09123180688675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64.1</v>
      </c>
      <c r="D45" s="17"/>
      <c r="E45" s="17">
        <v>78.8</v>
      </c>
      <c r="F45" s="18"/>
      <c r="G45" s="18">
        <f>E45/C45*100</f>
        <v>122.93291731669267</v>
      </c>
    </row>
    <row r="46" spans="1:7" ht="74.25" customHeight="1">
      <c r="A46" s="30" t="s">
        <v>69</v>
      </c>
      <c r="B46" s="75" t="s">
        <v>198</v>
      </c>
      <c r="C46" s="17">
        <v>201</v>
      </c>
      <c r="D46" s="17"/>
      <c r="E46" s="17">
        <v>251.3</v>
      </c>
      <c r="F46" s="18"/>
      <c r="G46" s="18">
        <f>E46/C46*100</f>
        <v>125.02487562189056</v>
      </c>
    </row>
    <row r="47" spans="1:7" ht="30" customHeight="1">
      <c r="A47" s="26" t="s">
        <v>70</v>
      </c>
      <c r="B47" s="75" t="s">
        <v>199</v>
      </c>
      <c r="C47" s="17">
        <v>580</v>
      </c>
      <c r="D47" s="17"/>
      <c r="E47" s="17">
        <v>1183.4</v>
      </c>
      <c r="F47" s="18"/>
      <c r="G47" s="18">
        <f>E47/C47*100</f>
        <v>204.0344827586207</v>
      </c>
    </row>
    <row r="48" spans="1:8" ht="15">
      <c r="A48" s="25" t="s">
        <v>130</v>
      </c>
      <c r="B48" s="74" t="s">
        <v>200</v>
      </c>
      <c r="C48" s="9">
        <f>C49+C61+C63+C62</f>
        <v>401.1</v>
      </c>
      <c r="D48" s="9">
        <f>D49+D61+D63</f>
        <v>0</v>
      </c>
      <c r="E48" s="9">
        <f>E49+E61+E63+E62</f>
        <v>355.1</v>
      </c>
      <c r="F48" s="10"/>
      <c r="G48" s="10">
        <f>(E48/C48)*100</f>
        <v>88.53153826975817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C50+C51+C52+C54+C55+C56+C57+C58+C59+C60+C53</f>
        <v>224.6</v>
      </c>
      <c r="D49" s="61">
        <f>D50+D51+D52+D54+D56++D59+D60</f>
        <v>0</v>
      </c>
      <c r="E49" s="61">
        <f>E50+E51+E52+E54+E56++E59+E60+E55+E57+E58+E53</f>
        <v>175.49999999999997</v>
      </c>
      <c r="F49" s="64">
        <v>51</v>
      </c>
      <c r="G49" s="10">
        <f>(E49/C49)*100</f>
        <v>78.13891362422083</v>
      </c>
    </row>
    <row r="50" spans="1:7" ht="47.25" customHeight="1">
      <c r="A50" s="26" t="s">
        <v>132</v>
      </c>
      <c r="B50" s="73" t="s">
        <v>202</v>
      </c>
      <c r="C50" s="17">
        <v>4</v>
      </c>
      <c r="D50" s="17"/>
      <c r="E50" s="17">
        <v>5.5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16</v>
      </c>
      <c r="D51" s="17"/>
      <c r="E51" s="17">
        <v>12.2</v>
      </c>
      <c r="F51" s="19">
        <v>71</v>
      </c>
      <c r="G51" s="18">
        <f>(E51/C51)*100</f>
        <v>76.25</v>
      </c>
    </row>
    <row r="52" spans="1:7" ht="47.25" customHeight="1">
      <c r="A52" s="26" t="s">
        <v>134</v>
      </c>
      <c r="B52" s="73" t="s">
        <v>204</v>
      </c>
      <c r="C52" s="17">
        <v>28.5</v>
      </c>
      <c r="D52" s="17"/>
      <c r="E52" s="17">
        <v>22.4</v>
      </c>
      <c r="F52" s="19">
        <v>0</v>
      </c>
      <c r="G52" s="18">
        <v>0</v>
      </c>
    </row>
    <row r="53" spans="1:7" ht="82.5" customHeight="1">
      <c r="A53" s="26" t="s">
        <v>152</v>
      </c>
      <c r="B53" s="73" t="s">
        <v>205</v>
      </c>
      <c r="C53" s="17">
        <v>15</v>
      </c>
      <c r="D53" s="17"/>
      <c r="E53" s="17">
        <v>15</v>
      </c>
      <c r="F53" s="19"/>
      <c r="G53" s="18"/>
    </row>
    <row r="54" spans="1:7" ht="74.25" customHeight="1">
      <c r="A54" s="26" t="s">
        <v>150</v>
      </c>
      <c r="B54" s="73" t="s">
        <v>206</v>
      </c>
      <c r="C54" s="17">
        <v>3</v>
      </c>
      <c r="D54" s="17"/>
      <c r="E54" s="17">
        <v>0</v>
      </c>
      <c r="F54" s="19">
        <v>121.2</v>
      </c>
      <c r="G54" s="18">
        <f>E54/C54*100</f>
        <v>0</v>
      </c>
    </row>
    <row r="55" spans="1:7" ht="117" customHeight="1">
      <c r="A55" s="26" t="s">
        <v>142</v>
      </c>
      <c r="B55" s="73" t="s">
        <v>207</v>
      </c>
      <c r="C55" s="17">
        <v>8</v>
      </c>
      <c r="D55" s="17"/>
      <c r="E55" s="17">
        <v>10.4</v>
      </c>
      <c r="F55" s="19"/>
      <c r="G55" s="18">
        <f>E55/C55*100</f>
        <v>130</v>
      </c>
    </row>
    <row r="56" spans="1:7" ht="123" customHeight="1">
      <c r="A56" s="26" t="s">
        <v>146</v>
      </c>
      <c r="B56" s="73" t="s">
        <v>208</v>
      </c>
      <c r="C56" s="17">
        <v>27</v>
      </c>
      <c r="D56" s="17"/>
      <c r="E56" s="17">
        <v>18.5</v>
      </c>
      <c r="F56" s="19">
        <v>887.3</v>
      </c>
      <c r="G56" s="18">
        <f>E56/C56*100</f>
        <v>68.51851851851852</v>
      </c>
    </row>
    <row r="57" spans="1:7" ht="84" customHeight="1">
      <c r="A57" s="26" t="s">
        <v>143</v>
      </c>
      <c r="B57" s="73" t="s">
        <v>209</v>
      </c>
      <c r="C57" s="17">
        <v>4.1</v>
      </c>
      <c r="D57" s="17"/>
      <c r="E57" s="17">
        <v>2.7</v>
      </c>
      <c r="F57" s="19"/>
      <c r="G57" s="18">
        <f>E57/C57*100</f>
        <v>65.85365853658539</v>
      </c>
    </row>
    <row r="58" spans="1:7" ht="84" customHeight="1">
      <c r="A58" s="26" t="s">
        <v>144</v>
      </c>
      <c r="B58" s="73" t="s">
        <v>210</v>
      </c>
      <c r="C58" s="17">
        <v>27</v>
      </c>
      <c r="D58" s="17"/>
      <c r="E58" s="17">
        <v>23.7</v>
      </c>
      <c r="F58" s="19"/>
      <c r="G58" s="18">
        <f>E58/C58*100</f>
        <v>87.77777777777777</v>
      </c>
    </row>
    <row r="59" spans="1:7" ht="51" customHeight="1" hidden="1">
      <c r="A59" s="26" t="s">
        <v>135</v>
      </c>
      <c r="B59" s="73" t="s">
        <v>211</v>
      </c>
      <c r="C59" s="17">
        <v>0</v>
      </c>
      <c r="D59" s="17"/>
      <c r="E59" s="17">
        <v>0</v>
      </c>
      <c r="F59" s="19">
        <v>347.5</v>
      </c>
      <c r="G59" s="18" t="e">
        <f aca="true" t="shared" si="2" ref="G59:G68">E59/C59*100</f>
        <v>#DIV/0!</v>
      </c>
    </row>
    <row r="60" spans="1:7" ht="60.75" customHeight="1">
      <c r="A60" s="27" t="s">
        <v>136</v>
      </c>
      <c r="B60" s="73" t="s">
        <v>212</v>
      </c>
      <c r="C60" s="17">
        <v>92</v>
      </c>
      <c r="D60" s="17"/>
      <c r="E60" s="17">
        <v>65.1</v>
      </c>
      <c r="F60" s="19">
        <v>87.6</v>
      </c>
      <c r="G60" s="18">
        <f t="shared" si="2"/>
        <v>70.76086956521739</v>
      </c>
    </row>
    <row r="61" spans="1:7" ht="35.25" customHeight="1">
      <c r="A61" s="26" t="s">
        <v>137</v>
      </c>
      <c r="B61" s="73" t="s">
        <v>213</v>
      </c>
      <c r="C61" s="17">
        <v>60</v>
      </c>
      <c r="D61" s="17"/>
      <c r="E61" s="17">
        <v>55.4</v>
      </c>
      <c r="F61" s="19">
        <v>221.8</v>
      </c>
      <c r="G61" s="18">
        <f t="shared" si="2"/>
        <v>92.33333333333333</v>
      </c>
    </row>
    <row r="62" spans="1:7" ht="94.5" customHeight="1">
      <c r="A62" s="26" t="s">
        <v>147</v>
      </c>
      <c r="B62" s="73" t="s">
        <v>214</v>
      </c>
      <c r="C62" s="17">
        <v>7.5</v>
      </c>
      <c r="D62" s="17"/>
      <c r="E62" s="17">
        <v>10.6</v>
      </c>
      <c r="F62" s="17">
        <v>3536.16</v>
      </c>
      <c r="G62" s="18">
        <f>E62/C62*100</f>
        <v>141.33333333333334</v>
      </c>
    </row>
    <row r="63" spans="1:7" ht="25.5" customHeight="1">
      <c r="A63" s="26" t="s">
        <v>138</v>
      </c>
      <c r="B63" s="73" t="s">
        <v>215</v>
      </c>
      <c r="C63" s="17">
        <v>109</v>
      </c>
      <c r="D63" s="17"/>
      <c r="E63" s="17">
        <v>113.6</v>
      </c>
      <c r="F63" s="19">
        <v>68.4</v>
      </c>
      <c r="G63" s="18">
        <f t="shared" si="2"/>
        <v>104.22018348623854</v>
      </c>
    </row>
    <row r="64" spans="1:8" ht="18" customHeight="1">
      <c r="A64" s="25" t="s">
        <v>78</v>
      </c>
      <c r="B64" s="76" t="s">
        <v>216</v>
      </c>
      <c r="C64" s="9">
        <v>2700.3</v>
      </c>
      <c r="D64" s="9"/>
      <c r="E64" s="9">
        <v>2665.5</v>
      </c>
      <c r="F64" s="10"/>
      <c r="G64" s="18">
        <f>E64/C64*100</f>
        <v>98.7112543050772</v>
      </c>
      <c r="H64" s="69">
        <v>2476803.71</v>
      </c>
    </row>
    <row r="65" spans="1:7" ht="18" customHeight="1">
      <c r="A65" s="25" t="s">
        <v>238</v>
      </c>
      <c r="B65" s="76" t="s">
        <v>239</v>
      </c>
      <c r="C65" s="9">
        <v>187.5</v>
      </c>
      <c r="D65" s="9"/>
      <c r="E65" s="9"/>
      <c r="F65" s="10"/>
      <c r="G65" s="18"/>
    </row>
    <row r="66" spans="1:9" ht="24">
      <c r="A66" s="25" t="s">
        <v>51</v>
      </c>
      <c r="B66" s="71"/>
      <c r="C66" s="9">
        <f>C7+C14+C20+C25+C29+C35+C39+C41+C44+C48+C64+C33+C65</f>
        <v>353710.99999999994</v>
      </c>
      <c r="D66" s="9">
        <f>D7+D14+D20+D25+D29+D35+D39+D41+D44+D48+D64+D33+D65</f>
        <v>0</v>
      </c>
      <c r="E66" s="9">
        <f>E7+E14+E20+E25+E29+E35+E39+E41+E44+E48+E64+E33+E65</f>
        <v>263054.9</v>
      </c>
      <c r="F66" s="10"/>
      <c r="G66" s="10">
        <f t="shared" si="2"/>
        <v>74.37000828359878</v>
      </c>
      <c r="I66" s="69">
        <f>H7+H14+H20+H25+H29+H35+H39+H41+H44+H48+H64</f>
        <v>156974324.37</v>
      </c>
    </row>
    <row r="67" spans="1:8" ht="15">
      <c r="A67" s="25" t="s">
        <v>32</v>
      </c>
      <c r="B67" s="74" t="s">
        <v>217</v>
      </c>
      <c r="C67" s="9">
        <f>C68+C75+C76</f>
        <v>1705535.5</v>
      </c>
      <c r="D67" s="9">
        <f>D68+D75+D76</f>
        <v>0</v>
      </c>
      <c r="E67" s="9">
        <f>E68+E75+E76</f>
        <v>1126474.6</v>
      </c>
      <c r="F67" s="10"/>
      <c r="G67" s="10">
        <f t="shared" si="2"/>
        <v>66.04814734140685</v>
      </c>
      <c r="H67" s="69">
        <v>547494769.77</v>
      </c>
    </row>
    <row r="68" spans="1:7" ht="39.75" customHeight="1">
      <c r="A68" s="31" t="s">
        <v>79</v>
      </c>
      <c r="B68" s="74" t="s">
        <v>218</v>
      </c>
      <c r="C68" s="9">
        <f>C69+C72+C73+C74</f>
        <v>1703447.6</v>
      </c>
      <c r="D68" s="9">
        <f>D69+D72+D73+D74</f>
        <v>0</v>
      </c>
      <c r="E68" s="9">
        <f>E69+E72+E73+E74</f>
        <v>1125581.5</v>
      </c>
      <c r="F68" s="10"/>
      <c r="G68" s="10">
        <f t="shared" si="2"/>
        <v>66.07667297778927</v>
      </c>
    </row>
    <row r="69" spans="1:7" ht="24.75" customHeight="1">
      <c r="A69" s="26" t="s">
        <v>80</v>
      </c>
      <c r="B69" s="75" t="s">
        <v>219</v>
      </c>
      <c r="C69" s="9">
        <f>C70+C71</f>
        <v>416544</v>
      </c>
      <c r="D69" s="9">
        <f>D70+D71</f>
        <v>0</v>
      </c>
      <c r="E69" s="9">
        <f>E70+E71</f>
        <v>368701.2</v>
      </c>
      <c r="F69" s="20">
        <f>F70</f>
        <v>0</v>
      </c>
      <c r="G69" s="20">
        <f>G70</f>
        <v>85.11832478972778</v>
      </c>
    </row>
    <row r="70" spans="1:7" ht="24.75" customHeight="1">
      <c r="A70" s="26" t="s">
        <v>86</v>
      </c>
      <c r="B70" s="75" t="s">
        <v>220</v>
      </c>
      <c r="C70" s="16">
        <v>321488</v>
      </c>
      <c r="D70" s="16"/>
      <c r="E70" s="16">
        <v>273645.2</v>
      </c>
      <c r="F70" s="21"/>
      <c r="G70" s="21">
        <f aca="true" t="shared" si="3" ref="G70:G75">E70/C70*100</f>
        <v>85.11832478972778</v>
      </c>
    </row>
    <row r="71" spans="1:7" ht="24.75" customHeight="1">
      <c r="A71" s="26" t="s">
        <v>151</v>
      </c>
      <c r="B71" s="75" t="s">
        <v>221</v>
      </c>
      <c r="C71" s="66">
        <v>95056</v>
      </c>
      <c r="D71" s="66"/>
      <c r="E71" s="66">
        <v>95056</v>
      </c>
      <c r="F71" s="63"/>
      <c r="G71" s="21">
        <f t="shared" si="3"/>
        <v>100</v>
      </c>
    </row>
    <row r="72" spans="1:7" ht="28.5" customHeight="1">
      <c r="A72" s="26" t="s">
        <v>53</v>
      </c>
      <c r="B72" s="75" t="s">
        <v>222</v>
      </c>
      <c r="C72" s="16">
        <v>183235.6</v>
      </c>
      <c r="D72" s="16"/>
      <c r="E72" s="16">
        <v>101373.1</v>
      </c>
      <c r="F72" s="21"/>
      <c r="G72" s="21">
        <f t="shared" si="3"/>
        <v>55.32391085575073</v>
      </c>
    </row>
    <row r="73" spans="1:7" ht="21.75" customHeight="1">
      <c r="A73" s="26" t="s">
        <v>81</v>
      </c>
      <c r="B73" s="75" t="s">
        <v>223</v>
      </c>
      <c r="C73" s="16">
        <v>1017115.5</v>
      </c>
      <c r="D73" s="16"/>
      <c r="E73" s="16">
        <v>617731.5</v>
      </c>
      <c r="F73" s="21"/>
      <c r="G73" s="21">
        <f t="shared" si="3"/>
        <v>60.73366299107623</v>
      </c>
    </row>
    <row r="74" spans="1:7" ht="15">
      <c r="A74" s="26" t="s">
        <v>34</v>
      </c>
      <c r="B74" s="75" t="s">
        <v>224</v>
      </c>
      <c r="C74" s="16">
        <v>86552.5</v>
      </c>
      <c r="D74" s="16"/>
      <c r="E74" s="16">
        <v>37775.7</v>
      </c>
      <c r="F74" s="21"/>
      <c r="G74" s="21">
        <f t="shared" si="3"/>
        <v>43.644839837093095</v>
      </c>
    </row>
    <row r="75" spans="1:7" ht="15">
      <c r="A75" s="26" t="s">
        <v>87</v>
      </c>
      <c r="B75" s="75" t="s">
        <v>225</v>
      </c>
      <c r="C75" s="16">
        <v>2087.9</v>
      </c>
      <c r="D75" s="16"/>
      <c r="E75" s="16">
        <v>1957.5</v>
      </c>
      <c r="F75" s="21"/>
      <c r="G75" s="21">
        <f t="shared" si="3"/>
        <v>93.7544901575746</v>
      </c>
    </row>
    <row r="76" spans="1:9" ht="35.25" customHeight="1">
      <c r="A76" s="26" t="s">
        <v>56</v>
      </c>
      <c r="B76" s="75" t="s">
        <v>226</v>
      </c>
      <c r="C76" s="16"/>
      <c r="D76" s="16"/>
      <c r="E76" s="16">
        <v>-1064.4</v>
      </c>
      <c r="F76" s="21"/>
      <c r="G76" s="21"/>
      <c r="I76" s="69"/>
    </row>
    <row r="77" spans="1:9" ht="15">
      <c r="A77" s="25" t="s">
        <v>20</v>
      </c>
      <c r="B77" s="74"/>
      <c r="C77" s="9">
        <f>C66+C67</f>
        <v>2059246.5</v>
      </c>
      <c r="D77" s="9"/>
      <c r="E77" s="9">
        <f>E66+E67</f>
        <v>1389529.5</v>
      </c>
      <c r="F77" s="10"/>
      <c r="G77" s="10">
        <f>E77/C77*100</f>
        <v>67.47757007235413</v>
      </c>
      <c r="H77" s="69">
        <v>1648111635.68</v>
      </c>
      <c r="I77" s="69">
        <v>704469094.14</v>
      </c>
    </row>
    <row r="78" spans="1:9" ht="15">
      <c r="A78" s="25" t="s">
        <v>21</v>
      </c>
      <c r="B78" s="77"/>
      <c r="C78" s="9"/>
      <c r="D78" s="9"/>
      <c r="E78" s="9"/>
      <c r="F78" s="10"/>
      <c r="G78" s="10"/>
      <c r="I78" s="69"/>
    </row>
    <row r="79" spans="1:10" ht="13.5">
      <c r="A79" s="26" t="s">
        <v>29</v>
      </c>
      <c r="B79" s="78">
        <v>100</v>
      </c>
      <c r="C79" s="17">
        <v>81874.2</v>
      </c>
      <c r="D79" s="17"/>
      <c r="E79" s="17">
        <v>60080.7</v>
      </c>
      <c r="F79" s="18"/>
      <c r="G79" s="18">
        <f>(E79/C79)*100</f>
        <v>73.38172464585914</v>
      </c>
      <c r="H79" s="69">
        <v>66852940.38</v>
      </c>
      <c r="I79" s="69">
        <v>32282589.63</v>
      </c>
      <c r="J79" s="82">
        <f>E79/E92</f>
        <v>0.04157314030003306</v>
      </c>
    </row>
    <row r="80" spans="1:10" ht="13.5" hidden="1">
      <c r="A80" s="26" t="s">
        <v>33</v>
      </c>
      <c r="B80" s="79" t="s">
        <v>227</v>
      </c>
      <c r="C80" s="17">
        <v>0</v>
      </c>
      <c r="D80" s="17"/>
      <c r="E80" s="17">
        <v>0</v>
      </c>
      <c r="F80" s="18"/>
      <c r="G80" s="18" t="e">
        <f>E80/C80*100</f>
        <v>#DIV/0!</v>
      </c>
      <c r="I80" s="69"/>
      <c r="J80" s="82"/>
    </row>
    <row r="81" spans="1:10" ht="24">
      <c r="A81" s="26" t="s">
        <v>30</v>
      </c>
      <c r="B81" s="78">
        <v>300</v>
      </c>
      <c r="C81" s="17">
        <v>10561.4</v>
      </c>
      <c r="D81" s="17"/>
      <c r="E81" s="17">
        <v>7622.4</v>
      </c>
      <c r="F81" s="18"/>
      <c r="G81" s="18">
        <f>(E81/C81)*100</f>
        <v>72.17224989111291</v>
      </c>
      <c r="H81" s="69">
        <v>8865400</v>
      </c>
      <c r="I81" s="69">
        <v>4152555.2</v>
      </c>
      <c r="J81" s="82">
        <f>E81/E92</f>
        <v>0.005274357732565899</v>
      </c>
    </row>
    <row r="82" spans="1:10" ht="13.5">
      <c r="A82" s="26" t="s">
        <v>31</v>
      </c>
      <c r="B82" s="78">
        <v>400</v>
      </c>
      <c r="C82" s="17">
        <v>85190.1</v>
      </c>
      <c r="D82" s="17"/>
      <c r="E82" s="17">
        <v>64142.9</v>
      </c>
      <c r="F82" s="18"/>
      <c r="G82" s="18">
        <f>(E82/C82)*100</f>
        <v>75.29384282915503</v>
      </c>
      <c r="H82" s="69">
        <v>70195504.83</v>
      </c>
      <c r="I82" s="69">
        <v>27831739.39</v>
      </c>
      <c r="J82" s="82">
        <f>E82/E92</f>
        <v>0.04438399986935889</v>
      </c>
    </row>
    <row r="83" spans="1:10" ht="13.5">
      <c r="A83" s="26" t="s">
        <v>39</v>
      </c>
      <c r="B83" s="78">
        <v>500</v>
      </c>
      <c r="C83" s="17">
        <v>558260.9</v>
      </c>
      <c r="D83" s="17"/>
      <c r="E83" s="17">
        <v>390437.9</v>
      </c>
      <c r="F83" s="18"/>
      <c r="G83" s="18">
        <f>(E83/C83)*100</f>
        <v>69.93824930243188</v>
      </c>
      <c r="H83" s="69">
        <v>367609805.17</v>
      </c>
      <c r="I83" s="69">
        <v>149163487.5</v>
      </c>
      <c r="J83" s="82">
        <f>E83/E92</f>
        <v>0.2701654540501406</v>
      </c>
    </row>
    <row r="84" spans="1:10" ht="13.5">
      <c r="A84" s="26" t="s">
        <v>22</v>
      </c>
      <c r="B84" s="78">
        <v>700</v>
      </c>
      <c r="C84" s="17">
        <v>924746.9</v>
      </c>
      <c r="D84" s="17"/>
      <c r="E84" s="17">
        <v>675780.7</v>
      </c>
      <c r="F84" s="18"/>
      <c r="G84" s="18">
        <f>(E84/C84)*100</f>
        <v>73.07736852105154</v>
      </c>
      <c r="H84" s="69">
        <v>755483192.79</v>
      </c>
      <c r="I84" s="69">
        <v>375417144.97</v>
      </c>
      <c r="J84" s="82">
        <f>E84/E92</f>
        <v>0.46760982899923853</v>
      </c>
    </row>
    <row r="85" spans="1:10" ht="13.5">
      <c r="A85" s="26" t="s">
        <v>139</v>
      </c>
      <c r="B85" s="78">
        <v>800</v>
      </c>
      <c r="C85" s="17">
        <v>88108.7</v>
      </c>
      <c r="D85" s="17"/>
      <c r="E85" s="17">
        <v>67567.1</v>
      </c>
      <c r="F85" s="18"/>
      <c r="G85" s="18">
        <f>(E85/C85)*100</f>
        <v>76.68607072854327</v>
      </c>
      <c r="H85" s="69">
        <v>73845500</v>
      </c>
      <c r="I85" s="69">
        <v>36573087.72</v>
      </c>
      <c r="J85" s="82">
        <f>E85/E92</f>
        <v>0.046753392153659395</v>
      </c>
    </row>
    <row r="86" spans="1:10" ht="13.5" hidden="1">
      <c r="A86" s="26" t="s">
        <v>37</v>
      </c>
      <c r="B86" s="78">
        <v>900</v>
      </c>
      <c r="C86" s="17"/>
      <c r="D86" s="17"/>
      <c r="E86" s="17"/>
      <c r="F86" s="18"/>
      <c r="G86" s="18"/>
      <c r="I86" s="69"/>
      <c r="J86" s="82"/>
    </row>
    <row r="87" spans="1:10" ht="13.5" hidden="1">
      <c r="A87" s="26" t="s">
        <v>37</v>
      </c>
      <c r="B87" s="78">
        <v>900</v>
      </c>
      <c r="C87" s="17">
        <v>0</v>
      </c>
      <c r="D87" s="17"/>
      <c r="E87" s="17">
        <v>0</v>
      </c>
      <c r="F87" s="18"/>
      <c r="G87" s="18"/>
      <c r="I87" s="69"/>
      <c r="J87" s="82"/>
    </row>
    <row r="88" spans="1:10" ht="13.5">
      <c r="A88" s="26" t="s">
        <v>23</v>
      </c>
      <c r="B88" s="78">
        <v>1000</v>
      </c>
      <c r="C88" s="17">
        <v>332109.6</v>
      </c>
      <c r="D88" s="17"/>
      <c r="E88" s="17">
        <v>136849.6</v>
      </c>
      <c r="F88" s="18"/>
      <c r="G88" s="18">
        <f>(E88/C88)*100</f>
        <v>41.20615604005425</v>
      </c>
      <c r="H88" s="69">
        <v>281016635.8</v>
      </c>
      <c r="I88" s="69">
        <v>63370912</v>
      </c>
      <c r="J88" s="82">
        <f>E88/E92</f>
        <v>0.09469376390094332</v>
      </c>
    </row>
    <row r="89" spans="1:10" ht="13.5">
      <c r="A89" s="26" t="s">
        <v>46</v>
      </c>
      <c r="B89" s="78">
        <v>1100</v>
      </c>
      <c r="C89" s="17">
        <v>46469</v>
      </c>
      <c r="D89" s="17"/>
      <c r="E89" s="17">
        <v>35425.4</v>
      </c>
      <c r="F89" s="18"/>
      <c r="G89" s="18">
        <f>(E89/C89)*100</f>
        <v>76.23447889991178</v>
      </c>
      <c r="H89" s="69">
        <v>36441656.71</v>
      </c>
      <c r="I89" s="69">
        <v>17250194.45</v>
      </c>
      <c r="J89" s="82">
        <f>E89/E92</f>
        <v>0.02451278238077771</v>
      </c>
    </row>
    <row r="90" spans="1:10" ht="13.5">
      <c r="A90" s="26" t="s">
        <v>47</v>
      </c>
      <c r="B90" s="78">
        <v>1200</v>
      </c>
      <c r="C90" s="17">
        <v>8918.8</v>
      </c>
      <c r="D90" s="17"/>
      <c r="E90" s="17">
        <v>7264.6</v>
      </c>
      <c r="F90" s="18"/>
      <c r="G90" s="18">
        <f>(E90/C90)*100</f>
        <v>81.45266179306634</v>
      </c>
      <c r="H90" s="69">
        <v>7983800</v>
      </c>
      <c r="I90" s="69">
        <v>4024466.94</v>
      </c>
      <c r="J90" s="82">
        <f>E90/E92</f>
        <v>0.005026776236355772</v>
      </c>
    </row>
    <row r="91" spans="1:10" ht="26.25">
      <c r="A91" s="83" t="s">
        <v>231</v>
      </c>
      <c r="B91" s="78">
        <v>1300</v>
      </c>
      <c r="C91" s="17">
        <v>141.6</v>
      </c>
      <c r="D91" s="17"/>
      <c r="E91" s="17">
        <v>9.4</v>
      </c>
      <c r="F91" s="18"/>
      <c r="G91" s="18">
        <f>(E91/C91)*100</f>
        <v>6.638418079096045</v>
      </c>
      <c r="H91" s="69">
        <v>141600</v>
      </c>
      <c r="I91" s="69">
        <v>4656</v>
      </c>
      <c r="J91" s="82">
        <f>E91/E92</f>
        <v>6.504376926705428E-06</v>
      </c>
    </row>
    <row r="92" spans="1:10" ht="15">
      <c r="A92" s="25" t="s">
        <v>24</v>
      </c>
      <c r="B92" s="80"/>
      <c r="C92" s="9">
        <f>SUM(C79:C91)</f>
        <v>2136381.1999999997</v>
      </c>
      <c r="D92" s="9">
        <f>SUM(D79:D91)</f>
        <v>0</v>
      </c>
      <c r="E92" s="9">
        <f>SUM(E79:E91)</f>
        <v>1445180.7000000002</v>
      </c>
      <c r="F92" s="10">
        <f>SUM(F79:F91)</f>
        <v>0</v>
      </c>
      <c r="G92" s="10">
        <f>E92/C92*100</f>
        <v>67.64620003209167</v>
      </c>
      <c r="H92" s="69">
        <f>SUM(H79:H91)</f>
        <v>1668436035.68</v>
      </c>
      <c r="I92" s="69">
        <f>SUM(I79:I91)</f>
        <v>710070833.8000002</v>
      </c>
      <c r="J92" s="82">
        <f>SUM(J79:J91)</f>
        <v>0.9999999999999998</v>
      </c>
    </row>
    <row r="93" spans="1:10" ht="15">
      <c r="A93" s="50"/>
      <c r="B93" s="81"/>
      <c r="C93" s="51"/>
      <c r="D93" s="51"/>
      <c r="E93" s="52"/>
      <c r="F93" s="53"/>
      <c r="G93" s="53"/>
      <c r="I93" s="69"/>
      <c r="J93" s="69"/>
    </row>
    <row r="94" spans="1:9" ht="23.25">
      <c r="A94" s="33" t="s">
        <v>7</v>
      </c>
      <c r="B94" s="34">
        <f>C92-C77</f>
        <v>77134.69999999972</v>
      </c>
      <c r="C94" s="34">
        <f>C92-C77</f>
        <v>77134.69999999972</v>
      </c>
      <c r="D94" s="55"/>
      <c r="E94" s="84">
        <f>E92-E77</f>
        <v>55651.200000000186</v>
      </c>
      <c r="I94" s="32">
        <f>H77-I92</f>
        <v>938040801.8799999</v>
      </c>
    </row>
    <row r="95" spans="1:7" ht="24">
      <c r="A95" s="37" t="s">
        <v>8</v>
      </c>
      <c r="B95" s="38">
        <f>B96+B99</f>
        <v>8984.4</v>
      </c>
      <c r="C95" s="38">
        <f>C96+C99</f>
        <v>8984.4</v>
      </c>
      <c r="D95" s="67"/>
      <c r="E95" s="84">
        <f>E96+E99</f>
        <v>53693.9</v>
      </c>
      <c r="G95" s="35"/>
    </row>
    <row r="96" spans="1:5" ht="13.5">
      <c r="A96" s="33" t="s">
        <v>9</v>
      </c>
      <c r="B96" s="40">
        <f>B97+B98</f>
        <v>8984.4</v>
      </c>
      <c r="C96" s="85">
        <f>C97+C98</f>
        <v>8984.4</v>
      </c>
      <c r="D96" s="56"/>
      <c r="E96" s="84">
        <v>0</v>
      </c>
    </row>
    <row r="97" spans="1:7" ht="24">
      <c r="A97" s="26" t="s">
        <v>156</v>
      </c>
      <c r="B97" s="42">
        <v>10000</v>
      </c>
      <c r="C97" s="17">
        <v>10000</v>
      </c>
      <c r="D97" s="57"/>
      <c r="E97" s="84"/>
      <c r="G97" s="35"/>
    </row>
    <row r="98" spans="1:5" ht="24">
      <c r="A98" s="26" t="s">
        <v>140</v>
      </c>
      <c r="B98" s="38">
        <v>-1015.6</v>
      </c>
      <c r="C98" s="86">
        <v>-1015.6</v>
      </c>
      <c r="D98" s="58"/>
      <c r="E98" s="84"/>
    </row>
    <row r="99" spans="1:5" ht="23.25">
      <c r="A99" s="33" t="s">
        <v>141</v>
      </c>
      <c r="B99" s="45">
        <f>B100+B101</f>
        <v>0</v>
      </c>
      <c r="C99" s="45">
        <f>C100+C101</f>
        <v>0</v>
      </c>
      <c r="D99" s="55"/>
      <c r="E99" s="84">
        <f>E100+E101</f>
        <v>53693.9</v>
      </c>
    </row>
    <row r="100" spans="1:11" ht="50.25" customHeight="1">
      <c r="A100" s="26" t="s">
        <v>242</v>
      </c>
      <c r="B100" s="38">
        <v>0</v>
      </c>
      <c r="C100" s="86">
        <v>53693.9</v>
      </c>
      <c r="D100" s="58"/>
      <c r="E100" s="84">
        <v>53693.9</v>
      </c>
      <c r="K100" s="22" t="s">
        <v>100</v>
      </c>
    </row>
    <row r="101" spans="1:5" ht="36">
      <c r="A101" s="26" t="s">
        <v>149</v>
      </c>
      <c r="B101" s="38"/>
      <c r="C101" s="86">
        <v>-53693.9</v>
      </c>
      <c r="D101" s="58"/>
      <c r="E101" s="84">
        <v>0</v>
      </c>
    </row>
    <row r="102" spans="1:5" ht="23.25">
      <c r="A102" s="25" t="s">
        <v>82</v>
      </c>
      <c r="B102" s="34">
        <v>0</v>
      </c>
      <c r="C102" s="68">
        <v>0</v>
      </c>
      <c r="D102" s="58"/>
      <c r="E102" s="84">
        <v>0</v>
      </c>
    </row>
    <row r="103" spans="1:5" ht="23.25">
      <c r="A103" s="33" t="s">
        <v>14</v>
      </c>
      <c r="B103" s="34">
        <f>B94-B95</f>
        <v>68150.29999999973</v>
      </c>
      <c r="C103" s="68">
        <f>C94-C95</f>
        <v>68150.29999999973</v>
      </c>
      <c r="D103" s="59"/>
      <c r="E103" s="84">
        <f>E94-E95</f>
        <v>1957.3000000001848</v>
      </c>
    </row>
    <row r="104" ht="29.25" customHeight="1" hidden="1"/>
    <row r="105" ht="12.75" hidden="1">
      <c r="A105" s="60" t="s">
        <v>232</v>
      </c>
    </row>
    <row r="106" spans="1:5" ht="12.75" hidden="1">
      <c r="A106" s="60" t="s">
        <v>233</v>
      </c>
      <c r="E106" s="35" t="s">
        <v>234</v>
      </c>
    </row>
    <row r="107" ht="27.75" customHeight="1" hidden="1">
      <c r="A107" s="48" t="s">
        <v>235</v>
      </c>
    </row>
    <row r="108" ht="12.75" hidden="1"/>
    <row r="109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243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256763</v>
      </c>
      <c r="D7" s="9"/>
      <c r="E7" s="9">
        <f>E9+E10+E11+E12+E13</f>
        <v>204943.7</v>
      </c>
      <c r="F7" s="10"/>
      <c r="G7" s="11">
        <f aca="true" t="shared" si="0" ref="G7:G12">(E7/C7)*100</f>
        <v>79.81823705128855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256763</v>
      </c>
      <c r="D8" s="61">
        <f>D9+D10+D11+D12+D13</f>
        <v>0</v>
      </c>
      <c r="E8" s="61">
        <f>E9+E10+E11+E12+E13</f>
        <v>204943.7</v>
      </c>
      <c r="F8" s="65"/>
      <c r="G8" s="11">
        <f t="shared" si="0"/>
        <v>79.81823705128855</v>
      </c>
    </row>
    <row r="9" spans="1:7" ht="72.75" customHeight="1">
      <c r="A9" s="26" t="s">
        <v>50</v>
      </c>
      <c r="B9" s="73" t="s">
        <v>161</v>
      </c>
      <c r="C9" s="12">
        <v>254478</v>
      </c>
      <c r="D9" s="12"/>
      <c r="E9" s="12">
        <v>202703.3</v>
      </c>
      <c r="F9" s="13"/>
      <c r="G9" s="13">
        <f t="shared" si="0"/>
        <v>79.65454774086561</v>
      </c>
    </row>
    <row r="10" spans="1:7" ht="95.25" customHeight="1">
      <c r="A10" s="26" t="s">
        <v>40</v>
      </c>
      <c r="B10" s="73" t="s">
        <v>162</v>
      </c>
      <c r="C10" s="12">
        <v>62</v>
      </c>
      <c r="D10" s="12"/>
      <c r="E10" s="12">
        <v>37.7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2200</v>
      </c>
      <c r="D11" s="12"/>
      <c r="E11" s="12">
        <v>2187.7</v>
      </c>
      <c r="F11" s="13"/>
      <c r="G11" s="13">
        <f t="shared" si="0"/>
        <v>99.44090909090907</v>
      </c>
    </row>
    <row r="12" spans="1:7" ht="84">
      <c r="A12" s="26" t="s">
        <v>123</v>
      </c>
      <c r="B12" s="73" t="s">
        <v>164</v>
      </c>
      <c r="C12" s="12">
        <v>23</v>
      </c>
      <c r="D12" s="12"/>
      <c r="E12" s="12">
        <v>15</v>
      </c>
      <c r="F12" s="13"/>
      <c r="G12" s="13">
        <f t="shared" si="0"/>
        <v>65.21739130434783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9475.000000000002</v>
      </c>
      <c r="F14" s="15"/>
      <c r="G14" s="15">
        <f aca="true" t="shared" si="1" ref="G14:G20">(E14/C14)*100</f>
        <v>83.42872237386635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9475.000000000002</v>
      </c>
      <c r="F15" s="15"/>
      <c r="G15" s="15">
        <f t="shared" si="1"/>
        <v>83.42872237386635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4332.1</v>
      </c>
      <c r="F16" s="13"/>
      <c r="G16" s="13">
        <f t="shared" si="1"/>
        <v>83.08592251630228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31</v>
      </c>
      <c r="F17" s="13"/>
      <c r="G17" s="13">
        <f t="shared" si="1"/>
        <v>103.33333333333334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5875.3</v>
      </c>
      <c r="F18" s="13"/>
      <c r="G18" s="13">
        <f t="shared" si="1"/>
        <v>85.64577259475219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-763.4</v>
      </c>
      <c r="F19" s="13"/>
      <c r="G19" s="13">
        <f t="shared" si="1"/>
        <v>102.1954484605087</v>
      </c>
    </row>
    <row r="20" spans="1:8" ht="15">
      <c r="A20" s="25" t="s">
        <v>16</v>
      </c>
      <c r="B20" s="74" t="s">
        <v>172</v>
      </c>
      <c r="C20" s="9">
        <f>C22+C23+C24+C21</f>
        <v>31010</v>
      </c>
      <c r="D20" s="9"/>
      <c r="E20" s="9">
        <f>E22+E23+E24+E21</f>
        <v>29615.699999999997</v>
      </c>
      <c r="F20" s="10"/>
      <c r="G20" s="11">
        <f t="shared" si="1"/>
        <v>95.5037084811351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16350</v>
      </c>
      <c r="D21" s="12"/>
      <c r="E21" s="12">
        <v>17116.8</v>
      </c>
      <c r="F21" s="10"/>
      <c r="G21" s="18">
        <f>E21/C21*100</f>
        <v>104.68990825688074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4471.7</v>
      </c>
      <c r="F22" s="13"/>
      <c r="G22" s="13">
        <f>(E22/C22)*100</f>
        <v>94.14105263157894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1.2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9900</v>
      </c>
      <c r="D24" s="12"/>
      <c r="E24" s="12">
        <v>8026</v>
      </c>
      <c r="F24" s="13"/>
      <c r="G24" s="13">
        <f>(E24/C24)*100</f>
        <v>81.07070707070707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11298.099999999999</v>
      </c>
      <c r="F25" s="10"/>
      <c r="G25" s="10">
        <f>(E25/C25)*100</f>
        <v>45.255758061285796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1537.3</v>
      </c>
      <c r="F26" s="13"/>
      <c r="G26" s="13">
        <f>(E26/C26)*100</f>
        <v>30.202357563850686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374.5</v>
      </c>
      <c r="F27" s="13"/>
      <c r="G27" s="13">
        <f>(E27/C27)*100</f>
        <v>25.304054054054053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9386.3</v>
      </c>
      <c r="F28" s="13"/>
      <c r="G28" s="13">
        <f>(E28/C28)*100</f>
        <v>51.02636586028812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6803</v>
      </c>
      <c r="F29" s="10">
        <f>F30+F32</f>
        <v>0</v>
      </c>
      <c r="G29" s="10">
        <f>G30</f>
        <v>83.98765432098766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6803</v>
      </c>
      <c r="F30" s="13"/>
      <c r="G30" s="13">
        <f>(E30/C30)*100</f>
        <v>83.98765432098766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25597</v>
      </c>
      <c r="D35" s="9"/>
      <c r="E35" s="9">
        <f>E36+E37+E38</f>
        <v>22948.000000000004</v>
      </c>
      <c r="F35" s="10"/>
      <c r="G35" s="10">
        <f>(E35/C35)*100</f>
        <v>89.65113099191313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23942</v>
      </c>
      <c r="D36" s="12"/>
      <c r="E36" s="12">
        <v>21333.2</v>
      </c>
      <c r="F36" s="13"/>
      <c r="G36" s="13">
        <f>(E36/C36)*100</f>
        <v>89.103667195723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1620</v>
      </c>
      <c r="D38" s="12"/>
      <c r="E38" s="12">
        <v>1579.9</v>
      </c>
      <c r="F38" s="13"/>
      <c r="G38" s="13">
        <f>E38/C38*100</f>
        <v>97.5246913580247</v>
      </c>
    </row>
    <row r="39" spans="1:8" ht="24">
      <c r="A39" s="25" t="s">
        <v>28</v>
      </c>
      <c r="B39" s="71" t="s">
        <v>191</v>
      </c>
      <c r="C39" s="9">
        <f>C40</f>
        <v>1752</v>
      </c>
      <c r="D39" s="9"/>
      <c r="E39" s="9">
        <f>E40</f>
        <v>1723</v>
      </c>
      <c r="F39" s="10"/>
      <c r="G39" s="10">
        <f>(E39/C39)*100</f>
        <v>98.34474885844749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1752</v>
      </c>
      <c r="D40" s="12"/>
      <c r="E40" s="12">
        <v>1723</v>
      </c>
      <c r="F40" s="13"/>
      <c r="G40" s="13">
        <f>(E40/C40)*100</f>
        <v>98.34474885844749</v>
      </c>
    </row>
    <row r="41" spans="1:8" ht="28.5" customHeight="1">
      <c r="A41" s="25" t="s">
        <v>129</v>
      </c>
      <c r="B41" s="71" t="s">
        <v>193</v>
      </c>
      <c r="C41" s="9">
        <f>C42+C43</f>
        <v>4718</v>
      </c>
      <c r="D41" s="9"/>
      <c r="E41" s="9">
        <f>E42+E43</f>
        <v>4718.900000000001</v>
      </c>
      <c r="F41" s="10"/>
      <c r="G41" s="10">
        <f>E41/C41*100</f>
        <v>100.01907587961001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68.1</v>
      </c>
      <c r="D42" s="17"/>
      <c r="E42" s="17">
        <v>85.1</v>
      </c>
      <c r="F42" s="18"/>
      <c r="G42" s="18">
        <f>E42/C42*100</f>
        <v>124.9632892804699</v>
      </c>
    </row>
    <row r="43" spans="1:7" ht="15" customHeight="1">
      <c r="A43" s="26" t="s">
        <v>67</v>
      </c>
      <c r="B43" s="75" t="s">
        <v>195</v>
      </c>
      <c r="C43" s="17">
        <v>4649.9</v>
      </c>
      <c r="D43" s="17"/>
      <c r="E43" s="17">
        <v>4633.8</v>
      </c>
      <c r="F43" s="18"/>
      <c r="G43" s="18">
        <f>E43/C43*100</f>
        <v>99.65375599475259</v>
      </c>
    </row>
    <row r="44" spans="1:8" ht="24">
      <c r="A44" s="25" t="s">
        <v>35</v>
      </c>
      <c r="B44" s="71" t="s">
        <v>196</v>
      </c>
      <c r="C44" s="9">
        <f>C45+C46+C47</f>
        <v>1540.6</v>
      </c>
      <c r="D44" s="9"/>
      <c r="E44" s="9">
        <f>E45+E46+E47</f>
        <v>1686.8</v>
      </c>
      <c r="F44" s="10"/>
      <c r="G44" s="10">
        <f>(E44/C44)*100</f>
        <v>109.4898091652603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81.6</v>
      </c>
      <c r="D45" s="17"/>
      <c r="E45" s="17">
        <v>89.2</v>
      </c>
      <c r="F45" s="18"/>
      <c r="G45" s="18">
        <f>E45/C45*100</f>
        <v>109.31372549019609</v>
      </c>
    </row>
    <row r="46" spans="1:7" ht="74.25" customHeight="1">
      <c r="A46" s="30" t="s">
        <v>69</v>
      </c>
      <c r="B46" s="75" t="s">
        <v>198</v>
      </c>
      <c r="C46" s="17">
        <v>253</v>
      </c>
      <c r="D46" s="17"/>
      <c r="E46" s="17">
        <v>251.3</v>
      </c>
      <c r="F46" s="18"/>
      <c r="G46" s="18">
        <f>E46/C46*100</f>
        <v>99.32806324110672</v>
      </c>
    </row>
    <row r="47" spans="1:7" ht="30" customHeight="1">
      <c r="A47" s="26" t="s">
        <v>70</v>
      </c>
      <c r="B47" s="75" t="s">
        <v>199</v>
      </c>
      <c r="C47" s="17">
        <v>1206</v>
      </c>
      <c r="D47" s="17"/>
      <c r="E47" s="17">
        <v>1346.3</v>
      </c>
      <c r="F47" s="18"/>
      <c r="G47" s="18">
        <f>E47/C47*100</f>
        <v>111.6334991708126</v>
      </c>
    </row>
    <row r="48" spans="1:8" ht="15">
      <c r="A48" s="25" t="s">
        <v>130</v>
      </c>
      <c r="B48" s="74" t="s">
        <v>200</v>
      </c>
      <c r="C48" s="9">
        <f>C49+C62+C64+C63</f>
        <v>401.1</v>
      </c>
      <c r="D48" s="9">
        <f>D49+D62+D64</f>
        <v>0</v>
      </c>
      <c r="E48" s="9">
        <f>E49+E62+E64+E63</f>
        <v>395.90000000000003</v>
      </c>
      <c r="F48" s="10"/>
      <c r="G48" s="10">
        <f>(E48/C48)*100</f>
        <v>98.70356519571179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C50+C51+C52+C55+C56+C57+C58+C59+C60+C61+C54+C53</f>
        <v>200.3</v>
      </c>
      <c r="D49" s="61">
        <f>D50+D51+D52+D55+D56+D57+D58+D59+D60+D61+D54+D53</f>
        <v>0</v>
      </c>
      <c r="E49" s="61">
        <f>E50+E51+E52+E55+E56+E57+E58+E59+E60+E61+E54+E53</f>
        <v>187.10000000000002</v>
      </c>
      <c r="F49" s="64">
        <v>51</v>
      </c>
      <c r="G49" s="10">
        <f>(E49/C49)*100</f>
        <v>93.40988517224164</v>
      </c>
    </row>
    <row r="50" spans="1:7" ht="47.25" customHeight="1">
      <c r="A50" s="26" t="s">
        <v>132</v>
      </c>
      <c r="B50" s="73" t="s">
        <v>202</v>
      </c>
      <c r="C50" s="17">
        <v>5.5</v>
      </c>
      <c r="D50" s="17"/>
      <c r="E50" s="17">
        <v>7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15.5</v>
      </c>
      <c r="D51" s="17"/>
      <c r="E51" s="17">
        <v>14.2</v>
      </c>
      <c r="F51" s="19">
        <v>71</v>
      </c>
      <c r="G51" s="18">
        <f>(E51/C51)*100</f>
        <v>91.61290322580645</v>
      </c>
    </row>
    <row r="52" spans="1:7" ht="47.25" customHeight="1">
      <c r="A52" s="26" t="s">
        <v>134</v>
      </c>
      <c r="B52" s="73" t="s">
        <v>204</v>
      </c>
      <c r="C52" s="17">
        <v>25.9</v>
      </c>
      <c r="D52" s="17"/>
      <c r="E52" s="17">
        <v>22.4</v>
      </c>
      <c r="F52" s="19">
        <v>0</v>
      </c>
      <c r="G52" s="18">
        <v>0</v>
      </c>
    </row>
    <row r="53" spans="1:7" ht="52.5" customHeight="1">
      <c r="A53" s="26" t="s">
        <v>134</v>
      </c>
      <c r="B53" s="73" t="s">
        <v>244</v>
      </c>
      <c r="C53" s="17"/>
      <c r="D53" s="17"/>
      <c r="E53" s="17">
        <v>1</v>
      </c>
      <c r="F53" s="19"/>
      <c r="G53" s="18">
        <v>0</v>
      </c>
    </row>
    <row r="54" spans="1:7" ht="82.5" customHeight="1">
      <c r="A54" s="26" t="s">
        <v>152</v>
      </c>
      <c r="B54" s="73" t="s">
        <v>205</v>
      </c>
      <c r="C54" s="17">
        <v>15</v>
      </c>
      <c r="D54" s="17"/>
      <c r="E54" s="17">
        <v>15</v>
      </c>
      <c r="F54" s="19"/>
      <c r="G54" s="18">
        <v>0</v>
      </c>
    </row>
    <row r="55" spans="1:7" ht="74.25" customHeight="1">
      <c r="A55" s="26" t="s">
        <v>150</v>
      </c>
      <c r="B55" s="73" t="s">
        <v>206</v>
      </c>
      <c r="C55" s="17">
        <v>1</v>
      </c>
      <c r="D55" s="17"/>
      <c r="E55" s="17">
        <v>0</v>
      </c>
      <c r="F55" s="19">
        <v>121.2</v>
      </c>
      <c r="G55" s="18">
        <f>E55/C55*100</f>
        <v>0</v>
      </c>
    </row>
    <row r="56" spans="1:7" ht="117" customHeight="1">
      <c r="A56" s="26" t="s">
        <v>142</v>
      </c>
      <c r="B56" s="73" t="s">
        <v>207</v>
      </c>
      <c r="C56" s="17">
        <v>12</v>
      </c>
      <c r="D56" s="17"/>
      <c r="E56" s="17">
        <v>11.7</v>
      </c>
      <c r="F56" s="19"/>
      <c r="G56" s="18">
        <f>E56/C56*100</f>
        <v>97.5</v>
      </c>
    </row>
    <row r="57" spans="1:7" ht="123" customHeight="1">
      <c r="A57" s="26" t="s">
        <v>146</v>
      </c>
      <c r="B57" s="73" t="s">
        <v>208</v>
      </c>
      <c r="C57" s="17">
        <v>23.5</v>
      </c>
      <c r="D57" s="17"/>
      <c r="E57" s="17">
        <v>18.1</v>
      </c>
      <c r="F57" s="19">
        <v>887.3</v>
      </c>
      <c r="G57" s="18">
        <f>E57/C57*100</f>
        <v>77.0212765957447</v>
      </c>
    </row>
    <row r="58" spans="1:7" ht="84" customHeight="1">
      <c r="A58" s="26" t="s">
        <v>143</v>
      </c>
      <c r="B58" s="73" t="s">
        <v>209</v>
      </c>
      <c r="C58" s="17">
        <v>4.1</v>
      </c>
      <c r="D58" s="17"/>
      <c r="E58" s="17">
        <v>2.9</v>
      </c>
      <c r="F58" s="19"/>
      <c r="G58" s="18">
        <f>E58/C58*100</f>
        <v>70.73170731707317</v>
      </c>
    </row>
    <row r="59" spans="1:7" ht="84" customHeight="1">
      <c r="A59" s="26" t="s">
        <v>144</v>
      </c>
      <c r="B59" s="73" t="s">
        <v>210</v>
      </c>
      <c r="C59" s="17">
        <v>25.5</v>
      </c>
      <c r="D59" s="17"/>
      <c r="E59" s="17">
        <v>23.8</v>
      </c>
      <c r="F59" s="19"/>
      <c r="G59" s="18">
        <f>E59/C59*100</f>
        <v>93.33333333333333</v>
      </c>
    </row>
    <row r="60" spans="1:7" ht="51" customHeight="1" hidden="1">
      <c r="A60" s="26" t="s">
        <v>135</v>
      </c>
      <c r="B60" s="73" t="s">
        <v>211</v>
      </c>
      <c r="C60" s="17">
        <v>0</v>
      </c>
      <c r="D60" s="17"/>
      <c r="E60" s="17">
        <v>0</v>
      </c>
      <c r="F60" s="19">
        <v>347.5</v>
      </c>
      <c r="G60" s="18" t="e">
        <f aca="true" t="shared" si="2" ref="G60:G69">E60/C60*100</f>
        <v>#DIV/0!</v>
      </c>
    </row>
    <row r="61" spans="1:7" ht="60.75" customHeight="1">
      <c r="A61" s="27" t="s">
        <v>136</v>
      </c>
      <c r="B61" s="73" t="s">
        <v>212</v>
      </c>
      <c r="C61" s="17">
        <v>72.3</v>
      </c>
      <c r="D61" s="17"/>
      <c r="E61" s="17">
        <v>71</v>
      </c>
      <c r="F61" s="19">
        <v>87.6</v>
      </c>
      <c r="G61" s="18">
        <f t="shared" si="2"/>
        <v>98.20193637621024</v>
      </c>
    </row>
    <row r="62" spans="1:7" ht="35.25" customHeight="1">
      <c r="A62" s="26" t="s">
        <v>137</v>
      </c>
      <c r="B62" s="73" t="s">
        <v>213</v>
      </c>
      <c r="C62" s="17">
        <v>57</v>
      </c>
      <c r="D62" s="17"/>
      <c r="E62" s="17">
        <v>64.1</v>
      </c>
      <c r="F62" s="19">
        <v>221.8</v>
      </c>
      <c r="G62" s="18">
        <f t="shared" si="2"/>
        <v>112.45614035087719</v>
      </c>
    </row>
    <row r="63" spans="1:7" ht="94.5" customHeight="1">
      <c r="A63" s="26" t="s">
        <v>147</v>
      </c>
      <c r="B63" s="73" t="s">
        <v>214</v>
      </c>
      <c r="C63" s="17">
        <v>21.5</v>
      </c>
      <c r="D63" s="17"/>
      <c r="E63" s="17">
        <v>27.1</v>
      </c>
      <c r="F63" s="17">
        <v>3536.16</v>
      </c>
      <c r="G63" s="18">
        <f>E63/C63*100</f>
        <v>126.046511627907</v>
      </c>
    </row>
    <row r="64" spans="1:7" ht="25.5" customHeight="1">
      <c r="A64" s="26" t="s">
        <v>138</v>
      </c>
      <c r="B64" s="73" t="s">
        <v>215</v>
      </c>
      <c r="C64" s="17">
        <v>122.3</v>
      </c>
      <c r="D64" s="17"/>
      <c r="E64" s="17">
        <v>117.6</v>
      </c>
      <c r="F64" s="19">
        <v>68.4</v>
      </c>
      <c r="G64" s="18">
        <f t="shared" si="2"/>
        <v>96.15699100572363</v>
      </c>
    </row>
    <row r="65" spans="1:8" ht="18" customHeight="1">
      <c r="A65" s="25" t="s">
        <v>78</v>
      </c>
      <c r="B65" s="76" t="s">
        <v>216</v>
      </c>
      <c r="C65" s="9">
        <v>2712.3</v>
      </c>
      <c r="D65" s="9"/>
      <c r="E65" s="9">
        <v>2732.2</v>
      </c>
      <c r="F65" s="10"/>
      <c r="G65" s="18">
        <f>E65/C65*100</f>
        <v>100.73369465029678</v>
      </c>
      <c r="H65" s="69">
        <v>2476803.71</v>
      </c>
    </row>
    <row r="66" spans="1:7" ht="18" customHeight="1">
      <c r="A66" s="25" t="s">
        <v>238</v>
      </c>
      <c r="B66" s="76" t="s">
        <v>239</v>
      </c>
      <c r="C66" s="9">
        <v>187.5</v>
      </c>
      <c r="D66" s="9"/>
      <c r="E66" s="9"/>
      <c r="F66" s="10"/>
      <c r="G66" s="18"/>
    </row>
    <row r="67" spans="1:9" ht="24">
      <c r="A67" s="25" t="s">
        <v>51</v>
      </c>
      <c r="B67" s="71"/>
      <c r="C67" s="9">
        <f>C7+C14+C20+C25+C29+C35+C39+C41+C44+C48+C65+C33+C66</f>
        <v>369103.49999999994</v>
      </c>
      <c r="D67" s="9">
        <f>D7+D14+D20+D25+D29+D35+D39+D41+D44+D48+D65+D33+D66</f>
        <v>0</v>
      </c>
      <c r="E67" s="9">
        <f>E7+E14+E20+E25+E29+E35+E39+E41+E44+E48+E65+E33+E66</f>
        <v>296340.3000000001</v>
      </c>
      <c r="F67" s="10"/>
      <c r="G67" s="10">
        <f t="shared" si="2"/>
        <v>80.28650500469384</v>
      </c>
      <c r="I67" s="69">
        <f>H7+H14+H20+H25+H29+H35+H39+H41+H44+H48+H65</f>
        <v>156974324.37</v>
      </c>
    </row>
    <row r="68" spans="1:8" ht="15">
      <c r="A68" s="25" t="s">
        <v>32</v>
      </c>
      <c r="B68" s="74" t="s">
        <v>217</v>
      </c>
      <c r="C68" s="9">
        <f>C69+C76+C77</f>
        <v>1824060.7999999998</v>
      </c>
      <c r="D68" s="9">
        <f>D69+D76+D77</f>
        <v>0</v>
      </c>
      <c r="E68" s="9">
        <f>E69+E76+E77</f>
        <v>1236819.5000000002</v>
      </c>
      <c r="F68" s="10"/>
      <c r="G68" s="10">
        <f t="shared" si="2"/>
        <v>67.80582642859275</v>
      </c>
      <c r="H68" s="69">
        <v>547494769.77</v>
      </c>
    </row>
    <row r="69" spans="1:7" ht="39.75" customHeight="1">
      <c r="A69" s="31" t="s">
        <v>79</v>
      </c>
      <c r="B69" s="74" t="s">
        <v>218</v>
      </c>
      <c r="C69" s="9">
        <f>C70+C73+C74+C75</f>
        <v>1821972.9</v>
      </c>
      <c r="D69" s="9">
        <f>D70+D73+D74+D75</f>
        <v>0</v>
      </c>
      <c r="E69" s="9">
        <f>E70+E73+E74+E75</f>
        <v>1235832.6</v>
      </c>
      <c r="F69" s="10"/>
      <c r="G69" s="10">
        <f t="shared" si="2"/>
        <v>67.82936233574057</v>
      </c>
    </row>
    <row r="70" spans="1:7" ht="24.75" customHeight="1">
      <c r="A70" s="26" t="s">
        <v>80</v>
      </c>
      <c r="B70" s="75" t="s">
        <v>219</v>
      </c>
      <c r="C70" s="9">
        <f>C71+C72</f>
        <v>452403</v>
      </c>
      <c r="D70" s="9">
        <f>D71+D72</f>
        <v>0</v>
      </c>
      <c r="E70" s="9">
        <f>E71+E72</f>
        <v>399701.2</v>
      </c>
      <c r="F70" s="20">
        <f>F71</f>
        <v>0</v>
      </c>
      <c r="G70" s="20">
        <f>G71</f>
        <v>85.25192599909892</v>
      </c>
    </row>
    <row r="71" spans="1:7" ht="24.75" customHeight="1">
      <c r="A71" s="26" t="s">
        <v>86</v>
      </c>
      <c r="B71" s="75" t="s">
        <v>220</v>
      </c>
      <c r="C71" s="16">
        <v>357347</v>
      </c>
      <c r="D71" s="16"/>
      <c r="E71" s="16">
        <v>304645.2</v>
      </c>
      <c r="F71" s="21"/>
      <c r="G71" s="21">
        <f aca="true" t="shared" si="3" ref="G71:G76">E71/C71*100</f>
        <v>85.25192599909892</v>
      </c>
    </row>
    <row r="72" spans="1:7" ht="24.75" customHeight="1">
      <c r="A72" s="26" t="s">
        <v>151</v>
      </c>
      <c r="B72" s="75" t="s">
        <v>221</v>
      </c>
      <c r="C72" s="66">
        <v>95056</v>
      </c>
      <c r="D72" s="66"/>
      <c r="E72" s="66">
        <v>95056</v>
      </c>
      <c r="F72" s="63"/>
      <c r="G72" s="21">
        <f t="shared" si="3"/>
        <v>100</v>
      </c>
    </row>
    <row r="73" spans="1:7" ht="28.5" customHeight="1">
      <c r="A73" s="26" t="s">
        <v>53</v>
      </c>
      <c r="B73" s="75" t="s">
        <v>222</v>
      </c>
      <c r="C73" s="16">
        <v>261082.6</v>
      </c>
      <c r="D73" s="16"/>
      <c r="E73" s="16">
        <v>105914.7</v>
      </c>
      <c r="F73" s="21"/>
      <c r="G73" s="21">
        <f t="shared" si="3"/>
        <v>40.56750622216877</v>
      </c>
    </row>
    <row r="74" spans="1:7" ht="21.75" customHeight="1">
      <c r="A74" s="26" t="s">
        <v>81</v>
      </c>
      <c r="B74" s="75" t="s">
        <v>223</v>
      </c>
      <c r="C74" s="16">
        <v>1021934.8</v>
      </c>
      <c r="D74" s="16"/>
      <c r="E74" s="16">
        <v>688430.6</v>
      </c>
      <c r="F74" s="21"/>
      <c r="G74" s="21">
        <f t="shared" si="3"/>
        <v>67.36541313594564</v>
      </c>
    </row>
    <row r="75" spans="1:7" ht="15">
      <c r="A75" s="26" t="s">
        <v>34</v>
      </c>
      <c r="B75" s="75" t="s">
        <v>224</v>
      </c>
      <c r="C75" s="16">
        <v>86552.5</v>
      </c>
      <c r="D75" s="16"/>
      <c r="E75" s="16">
        <v>41786.1</v>
      </c>
      <c r="F75" s="21"/>
      <c r="G75" s="21">
        <f t="shared" si="3"/>
        <v>48.27832818231709</v>
      </c>
    </row>
    <row r="76" spans="1:7" ht="15">
      <c r="A76" s="26" t="s">
        <v>87</v>
      </c>
      <c r="B76" s="75" t="s">
        <v>225</v>
      </c>
      <c r="C76" s="16">
        <v>2087.9</v>
      </c>
      <c r="D76" s="16"/>
      <c r="E76" s="16">
        <v>2064.1</v>
      </c>
      <c r="F76" s="21"/>
      <c r="G76" s="21">
        <f t="shared" si="3"/>
        <v>98.8600986637291</v>
      </c>
    </row>
    <row r="77" spans="1:9" ht="35.25" customHeight="1">
      <c r="A77" s="26" t="s">
        <v>56</v>
      </c>
      <c r="B77" s="75" t="s">
        <v>226</v>
      </c>
      <c r="C77" s="16"/>
      <c r="D77" s="16"/>
      <c r="E77" s="16">
        <v>-1077.2</v>
      </c>
      <c r="F77" s="21"/>
      <c r="G77" s="21"/>
      <c r="I77" s="69"/>
    </row>
    <row r="78" spans="1:9" ht="15">
      <c r="A78" s="25" t="s">
        <v>20</v>
      </c>
      <c r="B78" s="74"/>
      <c r="C78" s="9">
        <f>C67+C68</f>
        <v>2193164.3</v>
      </c>
      <c r="D78" s="9"/>
      <c r="E78" s="9">
        <f>E67+E68</f>
        <v>1533159.8000000003</v>
      </c>
      <c r="F78" s="10"/>
      <c r="G78" s="10">
        <f>E78/C78*100</f>
        <v>69.90629019449206</v>
      </c>
      <c r="H78" s="69">
        <v>1648111635.68</v>
      </c>
      <c r="I78" s="69">
        <v>704469094.14</v>
      </c>
    </row>
    <row r="79" spans="1:9" ht="15">
      <c r="A79" s="25" t="s">
        <v>21</v>
      </c>
      <c r="B79" s="77"/>
      <c r="C79" s="9"/>
      <c r="D79" s="9"/>
      <c r="E79" s="9"/>
      <c r="F79" s="10"/>
      <c r="G79" s="10"/>
      <c r="I79" s="69"/>
    </row>
    <row r="80" spans="1:10" ht="13.5">
      <c r="A80" s="26" t="s">
        <v>29</v>
      </c>
      <c r="B80" s="78">
        <v>100</v>
      </c>
      <c r="C80" s="17">
        <v>85511.9</v>
      </c>
      <c r="D80" s="17"/>
      <c r="E80" s="17">
        <v>68705.4</v>
      </c>
      <c r="F80" s="18"/>
      <c r="G80" s="18">
        <f>(E80/C80)*100</f>
        <v>80.34601032137047</v>
      </c>
      <c r="H80" s="69">
        <v>66852940.38</v>
      </c>
      <c r="I80" s="69">
        <v>32282589.63</v>
      </c>
      <c r="J80" s="82">
        <f>E80/E93</f>
        <v>0.0431920719921931</v>
      </c>
    </row>
    <row r="81" spans="1:10" ht="13.5" hidden="1">
      <c r="A81" s="26" t="s">
        <v>33</v>
      </c>
      <c r="B81" s="79" t="s">
        <v>227</v>
      </c>
      <c r="C81" s="17">
        <v>0</v>
      </c>
      <c r="D81" s="17"/>
      <c r="E81" s="17">
        <v>0</v>
      </c>
      <c r="F81" s="18"/>
      <c r="G81" s="18" t="e">
        <f>E81/C81*100</f>
        <v>#DIV/0!</v>
      </c>
      <c r="I81" s="69"/>
      <c r="J81" s="82"/>
    </row>
    <row r="82" spans="1:10" ht="24">
      <c r="A82" s="26" t="s">
        <v>30</v>
      </c>
      <c r="B82" s="78">
        <v>300</v>
      </c>
      <c r="C82" s="17">
        <v>11159.1</v>
      </c>
      <c r="D82" s="17"/>
      <c r="E82" s="17">
        <v>8708.9</v>
      </c>
      <c r="F82" s="18"/>
      <c r="G82" s="18">
        <f>(E82/C82)*100</f>
        <v>78.04303214416932</v>
      </c>
      <c r="H82" s="69">
        <v>8865400</v>
      </c>
      <c r="I82" s="69">
        <v>4152555.2</v>
      </c>
      <c r="J82" s="82">
        <f>E82/E93</f>
        <v>0.005474903512283029</v>
      </c>
    </row>
    <row r="83" spans="1:10" ht="13.5">
      <c r="A83" s="26" t="s">
        <v>31</v>
      </c>
      <c r="B83" s="78">
        <v>400</v>
      </c>
      <c r="C83" s="17">
        <v>96121.7</v>
      </c>
      <c r="D83" s="17"/>
      <c r="E83" s="17">
        <v>74886.1</v>
      </c>
      <c r="F83" s="18"/>
      <c r="G83" s="18">
        <f>(E83/C83)*100</f>
        <v>77.90759006551072</v>
      </c>
      <c r="H83" s="69">
        <v>70195504.83</v>
      </c>
      <c r="I83" s="69">
        <v>27831739.39</v>
      </c>
      <c r="J83" s="82">
        <f>E83/E93</f>
        <v>0.04707760703546696</v>
      </c>
    </row>
    <row r="84" spans="1:10" ht="13.5">
      <c r="A84" s="26" t="s">
        <v>39</v>
      </c>
      <c r="B84" s="78">
        <v>500</v>
      </c>
      <c r="C84" s="17">
        <v>641682.7</v>
      </c>
      <c r="D84" s="17"/>
      <c r="E84" s="17">
        <v>411584.5</v>
      </c>
      <c r="F84" s="18"/>
      <c r="G84" s="18">
        <f>(E84/C84)*100</f>
        <v>64.14143625813817</v>
      </c>
      <c r="H84" s="69">
        <v>367609805.17</v>
      </c>
      <c r="I84" s="69">
        <v>149163487.5</v>
      </c>
      <c r="J84" s="82">
        <f>E84/E93</f>
        <v>0.25874512563598784</v>
      </c>
    </row>
    <row r="85" spans="1:10" ht="13.5">
      <c r="A85" s="26" t="s">
        <v>22</v>
      </c>
      <c r="B85" s="78">
        <v>700</v>
      </c>
      <c r="C85" s="17">
        <v>949474.6</v>
      </c>
      <c r="D85" s="17"/>
      <c r="E85" s="17">
        <v>749485.5</v>
      </c>
      <c r="F85" s="18"/>
      <c r="G85" s="18">
        <f>(E85/C85)*100</f>
        <v>78.93686676821055</v>
      </c>
      <c r="H85" s="69">
        <v>755483192.79</v>
      </c>
      <c r="I85" s="69">
        <v>375417144.97</v>
      </c>
      <c r="J85" s="82">
        <f>E85/E93</f>
        <v>0.4711686661180175</v>
      </c>
    </row>
    <row r="86" spans="1:10" ht="13.5">
      <c r="A86" s="26" t="s">
        <v>139</v>
      </c>
      <c r="B86" s="78">
        <v>800</v>
      </c>
      <c r="C86" s="17">
        <v>92265.1</v>
      </c>
      <c r="D86" s="17"/>
      <c r="E86" s="17">
        <v>76029.7</v>
      </c>
      <c r="F86" s="18"/>
      <c r="G86" s="18">
        <f>(E86/C86)*100</f>
        <v>82.40353069578855</v>
      </c>
      <c r="H86" s="69">
        <v>73845500</v>
      </c>
      <c r="I86" s="69">
        <v>36573087.72</v>
      </c>
      <c r="J86" s="82">
        <f>E86/E93</f>
        <v>0.04779653820434556</v>
      </c>
    </row>
    <row r="87" spans="1:10" ht="13.5" hidden="1">
      <c r="A87" s="26" t="s">
        <v>37</v>
      </c>
      <c r="B87" s="78">
        <v>900</v>
      </c>
      <c r="C87" s="17"/>
      <c r="D87" s="17"/>
      <c r="E87" s="17"/>
      <c r="F87" s="18"/>
      <c r="G87" s="18"/>
      <c r="I87" s="69"/>
      <c r="J87" s="82"/>
    </row>
    <row r="88" spans="1:10" ht="13.5" hidden="1">
      <c r="A88" s="26" t="s">
        <v>37</v>
      </c>
      <c r="B88" s="78">
        <v>900</v>
      </c>
      <c r="C88" s="17">
        <v>0</v>
      </c>
      <c r="D88" s="17"/>
      <c r="E88" s="17">
        <v>0</v>
      </c>
      <c r="F88" s="18"/>
      <c r="G88" s="18"/>
      <c r="I88" s="69"/>
      <c r="J88" s="82"/>
    </row>
    <row r="89" spans="1:10" ht="13.5">
      <c r="A89" s="26" t="s">
        <v>23</v>
      </c>
      <c r="B89" s="78">
        <v>1000</v>
      </c>
      <c r="C89" s="17">
        <v>334478.9</v>
      </c>
      <c r="D89" s="17"/>
      <c r="E89" s="17">
        <v>154268</v>
      </c>
      <c r="F89" s="18"/>
      <c r="G89" s="18">
        <f>(E89/C89)*100</f>
        <v>46.12189289070252</v>
      </c>
      <c r="H89" s="69">
        <v>281016635.8</v>
      </c>
      <c r="I89" s="69">
        <v>63370912</v>
      </c>
      <c r="J89" s="82">
        <f>E89/E93</f>
        <v>0.09698152637335122</v>
      </c>
    </row>
    <row r="90" spans="1:10" ht="13.5">
      <c r="A90" s="26" t="s">
        <v>46</v>
      </c>
      <c r="B90" s="78">
        <v>1100</v>
      </c>
      <c r="C90" s="17">
        <v>49690.3</v>
      </c>
      <c r="D90" s="17"/>
      <c r="E90" s="17">
        <v>38926.6</v>
      </c>
      <c r="F90" s="18"/>
      <c r="G90" s="18">
        <f>(E90/C90)*100</f>
        <v>78.33842822442206</v>
      </c>
      <c r="H90" s="69">
        <v>36441656.71</v>
      </c>
      <c r="I90" s="69">
        <v>17250194.45</v>
      </c>
      <c r="J90" s="82">
        <f>E90/E93</f>
        <v>0.024471446343537828</v>
      </c>
    </row>
    <row r="91" spans="1:10" ht="13.5">
      <c r="A91" s="26" t="s">
        <v>47</v>
      </c>
      <c r="B91" s="78">
        <v>1200</v>
      </c>
      <c r="C91" s="17">
        <v>9773.1</v>
      </c>
      <c r="D91" s="17"/>
      <c r="E91" s="17">
        <v>8089.3</v>
      </c>
      <c r="F91" s="18"/>
      <c r="G91" s="18">
        <f>(E91/C91)*100</f>
        <v>82.77107570781021</v>
      </c>
      <c r="H91" s="69">
        <v>7983800</v>
      </c>
      <c r="I91" s="69">
        <v>4024466.94</v>
      </c>
      <c r="J91" s="82">
        <f>E91/E93</f>
        <v>0.005085388164051845</v>
      </c>
    </row>
    <row r="92" spans="1:10" ht="26.25">
      <c r="A92" s="83" t="s">
        <v>231</v>
      </c>
      <c r="B92" s="78">
        <v>1300</v>
      </c>
      <c r="C92" s="17">
        <v>141.6</v>
      </c>
      <c r="D92" s="17"/>
      <c r="E92" s="17">
        <v>10.7</v>
      </c>
      <c r="F92" s="18"/>
      <c r="G92" s="18">
        <f>(E92/C92)*100</f>
        <v>7.556497175141243</v>
      </c>
      <c r="H92" s="69">
        <v>141600</v>
      </c>
      <c r="I92" s="69">
        <v>4656</v>
      </c>
      <c r="J92" s="82">
        <f>E92/E93</f>
        <v>6.726620765128594E-06</v>
      </c>
    </row>
    <row r="93" spans="1:10" ht="15">
      <c r="A93" s="25" t="s">
        <v>24</v>
      </c>
      <c r="B93" s="80"/>
      <c r="C93" s="9">
        <f>SUM(C80:C92)</f>
        <v>2270299</v>
      </c>
      <c r="D93" s="9">
        <f>SUM(D80:D92)</f>
        <v>0</v>
      </c>
      <c r="E93" s="9">
        <f>SUM(E80:E92)</f>
        <v>1590694.7</v>
      </c>
      <c r="F93" s="10">
        <f>SUM(F80:F92)</f>
        <v>0</v>
      </c>
      <c r="G93" s="10">
        <f>E93/C93*100</f>
        <v>70.06542750536383</v>
      </c>
      <c r="H93" s="69">
        <f>SUM(H80:H92)</f>
        <v>1668436035.68</v>
      </c>
      <c r="I93" s="69">
        <f>SUM(I80:I92)</f>
        <v>710070833.8000002</v>
      </c>
      <c r="J93" s="82">
        <f>SUM(J80:J92)</f>
        <v>1</v>
      </c>
    </row>
    <row r="94" spans="1:10" ht="15">
      <c r="A94" s="50"/>
      <c r="B94" s="81"/>
      <c r="C94" s="51"/>
      <c r="D94" s="51"/>
      <c r="E94" s="52"/>
      <c r="F94" s="53"/>
      <c r="G94" s="53"/>
      <c r="I94" s="69"/>
      <c r="J94" s="69"/>
    </row>
    <row r="95" spans="1:9" ht="23.25">
      <c r="A95" s="33" t="s">
        <v>7</v>
      </c>
      <c r="B95" s="34">
        <f>C93-C78</f>
        <v>77134.70000000019</v>
      </c>
      <c r="C95" s="34">
        <f>C93-C78</f>
        <v>77134.70000000019</v>
      </c>
      <c r="D95" s="55"/>
      <c r="E95" s="84">
        <f>E93-E78</f>
        <v>57534.899999999674</v>
      </c>
      <c r="I95" s="32">
        <f>H78-I93</f>
        <v>938040801.8799999</v>
      </c>
    </row>
    <row r="96" spans="1:7" ht="24">
      <c r="A96" s="37" t="s">
        <v>8</v>
      </c>
      <c r="B96" s="38">
        <f>B97+B100</f>
        <v>8984.4</v>
      </c>
      <c r="C96" s="38">
        <f>C97+C100</f>
        <v>8984.4</v>
      </c>
      <c r="D96" s="67"/>
      <c r="E96" s="84">
        <f>E97+E100</f>
        <v>53693.9</v>
      </c>
      <c r="G96" s="35"/>
    </row>
    <row r="97" spans="1:5" ht="13.5">
      <c r="A97" s="33" t="s">
        <v>9</v>
      </c>
      <c r="B97" s="40">
        <f>B98+B99</f>
        <v>8984.4</v>
      </c>
      <c r="C97" s="85">
        <f>C98+C99</f>
        <v>8984.4</v>
      </c>
      <c r="D97" s="56"/>
      <c r="E97" s="84">
        <v>0</v>
      </c>
    </row>
    <row r="98" spans="1:7" ht="24">
      <c r="A98" s="26" t="s">
        <v>156</v>
      </c>
      <c r="B98" s="42">
        <v>10000</v>
      </c>
      <c r="C98" s="17">
        <v>10000</v>
      </c>
      <c r="D98" s="57"/>
      <c r="E98" s="84"/>
      <c r="G98" s="35"/>
    </row>
    <row r="99" spans="1:5" ht="24">
      <c r="A99" s="26" t="s">
        <v>140</v>
      </c>
      <c r="B99" s="38">
        <v>-1015.6</v>
      </c>
      <c r="C99" s="86">
        <v>-1015.6</v>
      </c>
      <c r="D99" s="58"/>
      <c r="E99" s="84"/>
    </row>
    <row r="100" spans="1:5" ht="23.25">
      <c r="A100" s="33" t="s">
        <v>141</v>
      </c>
      <c r="B100" s="45">
        <f>B101+B102</f>
        <v>0</v>
      </c>
      <c r="C100" s="45">
        <f>C101+C102</f>
        <v>0</v>
      </c>
      <c r="D100" s="55"/>
      <c r="E100" s="84">
        <f>E101+E102</f>
        <v>53693.9</v>
      </c>
    </row>
    <row r="101" spans="1:11" ht="50.25" customHeight="1">
      <c r="A101" s="26" t="s">
        <v>242</v>
      </c>
      <c r="B101" s="38">
        <v>0</v>
      </c>
      <c r="C101" s="86">
        <v>53693.9</v>
      </c>
      <c r="D101" s="58"/>
      <c r="E101" s="84">
        <v>53693.9</v>
      </c>
      <c r="K101" s="22" t="s">
        <v>100</v>
      </c>
    </row>
    <row r="102" spans="1:5" ht="36">
      <c r="A102" s="26" t="s">
        <v>149</v>
      </c>
      <c r="B102" s="38"/>
      <c r="C102" s="86">
        <v>-53693.9</v>
      </c>
      <c r="D102" s="58"/>
      <c r="E102" s="84">
        <v>0</v>
      </c>
    </row>
    <row r="103" spans="1:5" ht="23.25">
      <c r="A103" s="25" t="s">
        <v>82</v>
      </c>
      <c r="B103" s="34">
        <v>0</v>
      </c>
      <c r="C103" s="68">
        <v>0</v>
      </c>
      <c r="D103" s="58"/>
      <c r="E103" s="84">
        <v>0</v>
      </c>
    </row>
    <row r="104" spans="1:5" ht="23.25">
      <c r="A104" s="33" t="s">
        <v>14</v>
      </c>
      <c r="B104" s="34">
        <f>B95-B96</f>
        <v>68150.30000000019</v>
      </c>
      <c r="C104" s="68">
        <f>C95-C96</f>
        <v>68150.30000000019</v>
      </c>
      <c r="D104" s="59"/>
      <c r="E104" s="84">
        <f>E95-E96</f>
        <v>3840.9999999996726</v>
      </c>
    </row>
    <row r="105" ht="29.25" customHeight="1" hidden="1"/>
    <row r="106" ht="12.75" hidden="1">
      <c r="A106" s="60" t="s">
        <v>232</v>
      </c>
    </row>
    <row r="107" spans="1:5" ht="12.75" hidden="1">
      <c r="A107" s="60" t="s">
        <v>233</v>
      </c>
      <c r="E107" s="35" t="s">
        <v>234</v>
      </c>
    </row>
    <row r="108" ht="27.75" customHeight="1" hidden="1">
      <c r="A108" s="48" t="s">
        <v>235</v>
      </c>
    </row>
    <row r="109" ht="12.75" hidden="1"/>
    <row r="110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245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</f>
        <v>256763</v>
      </c>
      <c r="D7" s="9"/>
      <c r="E7" s="9">
        <f>E9+E10+E11+E12+E13</f>
        <v>227237</v>
      </c>
      <c r="F7" s="10"/>
      <c r="G7" s="11">
        <f aca="true" t="shared" si="0" ref="G7:G12">(E7/C7)*100</f>
        <v>88.50067961505357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256763</v>
      </c>
      <c r="D8" s="61">
        <f>D9+D10+D11+D12+D13</f>
        <v>0</v>
      </c>
      <c r="E8" s="61">
        <f>E9+E10+E11+E12+E13</f>
        <v>227237</v>
      </c>
      <c r="F8" s="65"/>
      <c r="G8" s="11">
        <f t="shared" si="0"/>
        <v>88.50067961505357</v>
      </c>
    </row>
    <row r="9" spans="1:7" ht="72.75" customHeight="1">
      <c r="A9" s="26" t="s">
        <v>50</v>
      </c>
      <c r="B9" s="73" t="s">
        <v>161</v>
      </c>
      <c r="C9" s="12">
        <v>254478</v>
      </c>
      <c r="D9" s="12"/>
      <c r="E9" s="12">
        <v>224738</v>
      </c>
      <c r="F9" s="13"/>
      <c r="G9" s="13">
        <f t="shared" si="0"/>
        <v>88.31333160430371</v>
      </c>
    </row>
    <row r="10" spans="1:7" ht="95.25" customHeight="1">
      <c r="A10" s="26" t="s">
        <v>40</v>
      </c>
      <c r="B10" s="73" t="s">
        <v>162</v>
      </c>
      <c r="C10" s="12">
        <v>62</v>
      </c>
      <c r="D10" s="12"/>
      <c r="E10" s="12">
        <v>43.2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2200</v>
      </c>
      <c r="D11" s="12"/>
      <c r="E11" s="12">
        <v>2440.8</v>
      </c>
      <c r="F11" s="13"/>
      <c r="G11" s="13">
        <f t="shared" si="0"/>
        <v>110.94545454545455</v>
      </c>
    </row>
    <row r="12" spans="1:7" ht="84">
      <c r="A12" s="26" t="s">
        <v>123</v>
      </c>
      <c r="B12" s="73" t="s">
        <v>164</v>
      </c>
      <c r="C12" s="12">
        <v>23</v>
      </c>
      <c r="D12" s="12"/>
      <c r="E12" s="12">
        <v>15</v>
      </c>
      <c r="F12" s="13"/>
      <c r="G12" s="13">
        <f t="shared" si="0"/>
        <v>65.21739130434783</v>
      </c>
    </row>
    <row r="13" spans="1:7" ht="41.25" customHeight="1" hidden="1">
      <c r="A13" s="26" t="s">
        <v>124</v>
      </c>
      <c r="B13" s="73" t="s">
        <v>165</v>
      </c>
      <c r="C13" s="12"/>
      <c r="D13" s="12"/>
      <c r="E13" s="12">
        <v>0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11357</v>
      </c>
      <c r="D14" s="14"/>
      <c r="E14" s="14">
        <f>E16+E17+E18+E19</f>
        <v>10547.6</v>
      </c>
      <c r="F14" s="15"/>
      <c r="G14" s="15">
        <f aca="true" t="shared" si="1" ref="G14:G20">(E14/C14)*100</f>
        <v>92.87311790085411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11357</v>
      </c>
      <c r="D15" s="62">
        <f>D16+D17+D18+D19</f>
        <v>0</v>
      </c>
      <c r="E15" s="62">
        <f>E16+E17+E18+E19</f>
        <v>10547.6</v>
      </c>
      <c r="F15" s="15"/>
      <c r="G15" s="15">
        <f t="shared" si="1"/>
        <v>92.87311790085411</v>
      </c>
    </row>
    <row r="16" spans="1:7" ht="60">
      <c r="A16" s="26" t="s">
        <v>2</v>
      </c>
      <c r="B16" s="73" t="s">
        <v>168</v>
      </c>
      <c r="C16" s="12">
        <v>5214</v>
      </c>
      <c r="D16" s="12"/>
      <c r="E16" s="12">
        <v>4834.5</v>
      </c>
      <c r="F16" s="13"/>
      <c r="G16" s="13">
        <f t="shared" si="1"/>
        <v>92.72151898734177</v>
      </c>
    </row>
    <row r="17" spans="1:7" ht="74.25" customHeight="1">
      <c r="A17" s="26" t="s">
        <v>3</v>
      </c>
      <c r="B17" s="73" t="s">
        <v>169</v>
      </c>
      <c r="C17" s="12">
        <v>30</v>
      </c>
      <c r="D17" s="12"/>
      <c r="E17" s="12">
        <v>34.3</v>
      </c>
      <c r="F17" s="13"/>
      <c r="G17" s="13">
        <f t="shared" si="1"/>
        <v>114.33333333333333</v>
      </c>
    </row>
    <row r="18" spans="1:7" ht="60">
      <c r="A18" s="26" t="s">
        <v>57</v>
      </c>
      <c r="B18" s="73" t="s">
        <v>170</v>
      </c>
      <c r="C18" s="12">
        <v>6860</v>
      </c>
      <c r="D18" s="12"/>
      <c r="E18" s="12">
        <v>6497.9</v>
      </c>
      <c r="F18" s="13"/>
      <c r="G18" s="13">
        <f t="shared" si="1"/>
        <v>94.72157434402332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-819.1</v>
      </c>
      <c r="F19" s="13"/>
      <c r="G19" s="13">
        <f t="shared" si="1"/>
        <v>109.65194109772423</v>
      </c>
    </row>
    <row r="20" spans="1:8" ht="15">
      <c r="A20" s="25" t="s">
        <v>16</v>
      </c>
      <c r="B20" s="74" t="s">
        <v>172</v>
      </c>
      <c r="C20" s="9">
        <f>C22+C23+C24+C21</f>
        <v>31010</v>
      </c>
      <c r="D20" s="9"/>
      <c r="E20" s="9">
        <f>E22+E23+E24+E21</f>
        <v>31221.8</v>
      </c>
      <c r="F20" s="10"/>
      <c r="G20" s="11">
        <f t="shared" si="1"/>
        <v>100.68300548210254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16350</v>
      </c>
      <c r="D21" s="12"/>
      <c r="E21" s="12">
        <v>18046.1</v>
      </c>
      <c r="F21" s="10"/>
      <c r="G21" s="18">
        <f>E21/C21*100</f>
        <v>110.3737003058104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4564.1</v>
      </c>
      <c r="F22" s="13"/>
      <c r="G22" s="13">
        <f>(E22/C22)*100</f>
        <v>96.08631578947369</v>
      </c>
    </row>
    <row r="23" spans="1:7" ht="12.75">
      <c r="A23" s="26" t="s">
        <v>155</v>
      </c>
      <c r="B23" s="73" t="s">
        <v>175</v>
      </c>
      <c r="C23" s="12">
        <v>10</v>
      </c>
      <c r="D23" s="12"/>
      <c r="E23" s="12">
        <v>148.6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9900</v>
      </c>
      <c r="D24" s="12"/>
      <c r="E24" s="12">
        <v>8463</v>
      </c>
      <c r="F24" s="13"/>
      <c r="G24" s="13">
        <f>(E24/C24)*100</f>
        <v>85.48484848484848</v>
      </c>
    </row>
    <row r="25" spans="1:8" ht="15">
      <c r="A25" s="25" t="s">
        <v>17</v>
      </c>
      <c r="B25" s="74" t="s">
        <v>177</v>
      </c>
      <c r="C25" s="9">
        <f>C26+C28+C27</f>
        <v>24965</v>
      </c>
      <c r="D25" s="9"/>
      <c r="E25" s="9">
        <f>E26+E28+E27</f>
        <v>17355.7</v>
      </c>
      <c r="F25" s="10"/>
      <c r="G25" s="10">
        <f>(E25/C25)*100</f>
        <v>69.52012817945123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5090</v>
      </c>
      <c r="D26" s="12"/>
      <c r="E26" s="12">
        <v>3299.5</v>
      </c>
      <c r="F26" s="13"/>
      <c r="G26" s="13">
        <f>(E26/C26)*100</f>
        <v>64.82318271119843</v>
      </c>
    </row>
    <row r="27" spans="1:7" ht="12.75">
      <c r="A27" s="26" t="s">
        <v>5</v>
      </c>
      <c r="B27" s="73" t="s">
        <v>179</v>
      </c>
      <c r="C27" s="12">
        <v>1480</v>
      </c>
      <c r="D27" s="12"/>
      <c r="E27" s="12">
        <v>789.9</v>
      </c>
      <c r="F27" s="13"/>
      <c r="G27" s="13">
        <f>(E27/C27)*100</f>
        <v>53.37162162162162</v>
      </c>
    </row>
    <row r="28" spans="1:7" ht="13.5" customHeight="1">
      <c r="A28" s="27" t="s">
        <v>18</v>
      </c>
      <c r="B28" s="73" t="s">
        <v>180</v>
      </c>
      <c r="C28" s="12">
        <v>18395</v>
      </c>
      <c r="D28" s="12"/>
      <c r="E28" s="12">
        <v>13266.3</v>
      </c>
      <c r="F28" s="13"/>
      <c r="G28" s="13">
        <f>(E28/C28)*100</f>
        <v>72.11905409078554</v>
      </c>
    </row>
    <row r="29" spans="1:8" ht="15">
      <c r="A29" s="25" t="s">
        <v>19</v>
      </c>
      <c r="B29" s="74" t="s">
        <v>181</v>
      </c>
      <c r="C29" s="9">
        <f>C30+C32+C31</f>
        <v>8100</v>
      </c>
      <c r="D29" s="9">
        <f>D30+D32</f>
        <v>0</v>
      </c>
      <c r="E29" s="9">
        <f>E30+E32+E31</f>
        <v>7388.2</v>
      </c>
      <c r="F29" s="10">
        <f>F30+F32</f>
        <v>0</v>
      </c>
      <c r="G29" s="10">
        <f>G30</f>
        <v>91.21234567901234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8100</v>
      </c>
      <c r="D30" s="12"/>
      <c r="E30" s="12">
        <v>7388.2</v>
      </c>
      <c r="F30" s="13"/>
      <c r="G30" s="13">
        <f>(E30/C30)*100</f>
        <v>91.21234567901234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25597</v>
      </c>
      <c r="D35" s="9"/>
      <c r="E35" s="9">
        <f>E36+E37+E38</f>
        <v>24067.2</v>
      </c>
      <c r="F35" s="10"/>
      <c r="G35" s="10">
        <f>(E35/C35)*100</f>
        <v>94.02351838106028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23942</v>
      </c>
      <c r="D36" s="12"/>
      <c r="E36" s="12">
        <v>22305.2</v>
      </c>
      <c r="F36" s="13"/>
      <c r="G36" s="13">
        <f>(E36/C36)*100</f>
        <v>93.16347840614819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1620</v>
      </c>
      <c r="D38" s="12"/>
      <c r="E38" s="12">
        <v>1727.1</v>
      </c>
      <c r="F38" s="13"/>
      <c r="G38" s="13">
        <f>E38/C38*100</f>
        <v>106.6111111111111</v>
      </c>
    </row>
    <row r="39" spans="1:8" ht="24">
      <c r="A39" s="25" t="s">
        <v>28</v>
      </c>
      <c r="B39" s="71" t="s">
        <v>191</v>
      </c>
      <c r="C39" s="9">
        <f>C40</f>
        <v>1752</v>
      </c>
      <c r="D39" s="9"/>
      <c r="E39" s="9">
        <f>E40</f>
        <v>1722.9</v>
      </c>
      <c r="F39" s="10"/>
      <c r="G39" s="10">
        <f>(E39/C39)*100</f>
        <v>98.33904109589041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1752</v>
      </c>
      <c r="D40" s="12"/>
      <c r="E40" s="12">
        <v>1722.9</v>
      </c>
      <c r="F40" s="13"/>
      <c r="G40" s="13">
        <f>(E40/C40)*100</f>
        <v>98.33904109589041</v>
      </c>
    </row>
    <row r="41" spans="1:8" ht="28.5" customHeight="1">
      <c r="A41" s="25" t="s">
        <v>129</v>
      </c>
      <c r="B41" s="71" t="s">
        <v>193</v>
      </c>
      <c r="C41" s="9">
        <f>C42+C43</f>
        <v>4718</v>
      </c>
      <c r="D41" s="9"/>
      <c r="E41" s="9">
        <f>E42+E43</f>
        <v>4741.9</v>
      </c>
      <c r="F41" s="10"/>
      <c r="G41" s="10">
        <f>E41/C41*100</f>
        <v>100.50657058075454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68.1</v>
      </c>
      <c r="D42" s="17"/>
      <c r="E42" s="17">
        <v>87.7</v>
      </c>
      <c r="F42" s="18"/>
      <c r="G42" s="18">
        <f>E42/C42*100</f>
        <v>128.7812041116006</v>
      </c>
    </row>
    <row r="43" spans="1:7" ht="15" customHeight="1">
      <c r="A43" s="26" t="s">
        <v>67</v>
      </c>
      <c r="B43" s="75" t="s">
        <v>195</v>
      </c>
      <c r="C43" s="17">
        <v>4649.9</v>
      </c>
      <c r="D43" s="17"/>
      <c r="E43" s="17">
        <v>4654.2</v>
      </c>
      <c r="F43" s="18"/>
      <c r="G43" s="18">
        <f>E43/C43*100</f>
        <v>100.09247510699156</v>
      </c>
    </row>
    <row r="44" spans="1:8" ht="24">
      <c r="A44" s="25" t="s">
        <v>35</v>
      </c>
      <c r="B44" s="71" t="s">
        <v>196</v>
      </c>
      <c r="C44" s="9">
        <f>C45+C46+C47</f>
        <v>1540.6</v>
      </c>
      <c r="D44" s="9"/>
      <c r="E44" s="9">
        <f>E45+E46+E47</f>
        <v>1720.1999999999998</v>
      </c>
      <c r="F44" s="10"/>
      <c r="G44" s="10">
        <f>(E44/C44)*100</f>
        <v>111.657795664027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81.6</v>
      </c>
      <c r="D45" s="17"/>
      <c r="E45" s="17">
        <v>95.1</v>
      </c>
      <c r="F45" s="18"/>
      <c r="G45" s="18">
        <f>E45/C45*100</f>
        <v>116.54411764705883</v>
      </c>
    </row>
    <row r="46" spans="1:7" ht="74.25" customHeight="1">
      <c r="A46" s="30" t="s">
        <v>69</v>
      </c>
      <c r="B46" s="75" t="s">
        <v>198</v>
      </c>
      <c r="C46" s="17">
        <v>253</v>
      </c>
      <c r="D46" s="17"/>
      <c r="E46" s="17">
        <v>251.3</v>
      </c>
      <c r="F46" s="18"/>
      <c r="G46" s="18">
        <f>E46/C46*100</f>
        <v>99.32806324110672</v>
      </c>
    </row>
    <row r="47" spans="1:7" ht="30" customHeight="1">
      <c r="A47" s="26" t="s">
        <v>70</v>
      </c>
      <c r="B47" s="75" t="s">
        <v>199</v>
      </c>
      <c r="C47" s="17">
        <v>1206</v>
      </c>
      <c r="D47" s="17"/>
      <c r="E47" s="17">
        <v>1373.8</v>
      </c>
      <c r="F47" s="18"/>
      <c r="G47" s="18">
        <f>E47/C47*100</f>
        <v>113.91376451077943</v>
      </c>
    </row>
    <row r="48" spans="1:8" ht="15">
      <c r="A48" s="25" t="s">
        <v>130</v>
      </c>
      <c r="B48" s="74" t="s">
        <v>200</v>
      </c>
      <c r="C48" s="9">
        <f>C49+C62+C64+C63</f>
        <v>401.1</v>
      </c>
      <c r="D48" s="9">
        <f>D49+D62+D64</f>
        <v>0</v>
      </c>
      <c r="E48" s="9">
        <f>E49+E62+E64+E63</f>
        <v>432.8</v>
      </c>
      <c r="F48" s="10"/>
      <c r="G48" s="10">
        <f>(E48/C48)*100</f>
        <v>107.90326601844926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C50+C51+C52+C55+C56+C57+C58+C59+C60+C61+C54+C53</f>
        <v>200.3</v>
      </c>
      <c r="D49" s="61">
        <f>D50+D51+D52+D55+D56+D57+D58+D59+D60+D61+D54+D53</f>
        <v>0</v>
      </c>
      <c r="E49" s="61">
        <f>E50+E51+E52+E55+E56+E57+E58+E59+E60+E61+E54+E53</f>
        <v>195.1</v>
      </c>
      <c r="F49" s="64">
        <v>51</v>
      </c>
      <c r="G49" s="10">
        <f>(E49/C49)*100</f>
        <v>97.40389415876184</v>
      </c>
    </row>
    <row r="50" spans="1:7" ht="47.25" customHeight="1">
      <c r="A50" s="26" t="s">
        <v>132</v>
      </c>
      <c r="B50" s="73" t="s">
        <v>202</v>
      </c>
      <c r="C50" s="17">
        <v>5.5</v>
      </c>
      <c r="D50" s="17"/>
      <c r="E50" s="17">
        <v>7.5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15.5</v>
      </c>
      <c r="D51" s="17"/>
      <c r="E51" s="17">
        <v>14.2</v>
      </c>
      <c r="F51" s="19">
        <v>71</v>
      </c>
      <c r="G51" s="18">
        <f>(E51/C51)*100</f>
        <v>91.61290322580645</v>
      </c>
    </row>
    <row r="52" spans="1:7" ht="47.25" customHeight="1">
      <c r="A52" s="26" t="s">
        <v>134</v>
      </c>
      <c r="B52" s="73" t="s">
        <v>204</v>
      </c>
      <c r="C52" s="17">
        <v>25.9</v>
      </c>
      <c r="D52" s="17"/>
      <c r="E52" s="17">
        <v>22.4</v>
      </c>
      <c r="F52" s="19">
        <v>0</v>
      </c>
      <c r="G52" s="18">
        <v>0</v>
      </c>
    </row>
    <row r="53" spans="1:7" ht="52.5" customHeight="1">
      <c r="A53" s="26" t="s">
        <v>134</v>
      </c>
      <c r="B53" s="73" t="s">
        <v>244</v>
      </c>
      <c r="C53" s="17"/>
      <c r="D53" s="17"/>
      <c r="E53" s="17">
        <v>2</v>
      </c>
      <c r="F53" s="19"/>
      <c r="G53" s="18">
        <v>0</v>
      </c>
    </row>
    <row r="54" spans="1:7" ht="82.5" customHeight="1">
      <c r="A54" s="26" t="s">
        <v>152</v>
      </c>
      <c r="B54" s="73" t="s">
        <v>205</v>
      </c>
      <c r="C54" s="17">
        <v>15</v>
      </c>
      <c r="D54" s="17"/>
      <c r="E54" s="17">
        <v>15</v>
      </c>
      <c r="F54" s="19"/>
      <c r="G54" s="18">
        <v>0</v>
      </c>
    </row>
    <row r="55" spans="1:7" ht="74.25" customHeight="1">
      <c r="A55" s="26" t="s">
        <v>150</v>
      </c>
      <c r="B55" s="73" t="s">
        <v>206</v>
      </c>
      <c r="C55" s="17">
        <v>1</v>
      </c>
      <c r="D55" s="17"/>
      <c r="E55" s="17">
        <v>0</v>
      </c>
      <c r="F55" s="19">
        <v>121.2</v>
      </c>
      <c r="G55" s="18">
        <f>E55/C55*100</f>
        <v>0</v>
      </c>
    </row>
    <row r="56" spans="1:7" ht="117" customHeight="1">
      <c r="A56" s="26" t="s">
        <v>142</v>
      </c>
      <c r="B56" s="73" t="s">
        <v>207</v>
      </c>
      <c r="C56" s="17">
        <v>12</v>
      </c>
      <c r="D56" s="17"/>
      <c r="E56" s="17">
        <v>12</v>
      </c>
      <c r="F56" s="19"/>
      <c r="G56" s="18">
        <f>E56/C56*100</f>
        <v>100</v>
      </c>
    </row>
    <row r="57" spans="1:7" ht="123" customHeight="1">
      <c r="A57" s="26" t="s">
        <v>146</v>
      </c>
      <c r="B57" s="73" t="s">
        <v>208</v>
      </c>
      <c r="C57" s="17">
        <v>23.5</v>
      </c>
      <c r="D57" s="17"/>
      <c r="E57" s="17">
        <v>18.1</v>
      </c>
      <c r="F57" s="19">
        <v>887.3</v>
      </c>
      <c r="G57" s="18">
        <f>E57/C57*100</f>
        <v>77.0212765957447</v>
      </c>
    </row>
    <row r="58" spans="1:7" ht="84" customHeight="1">
      <c r="A58" s="26" t="s">
        <v>143</v>
      </c>
      <c r="B58" s="73" t="s">
        <v>209</v>
      </c>
      <c r="C58" s="17">
        <v>4.1</v>
      </c>
      <c r="D58" s="17"/>
      <c r="E58" s="17">
        <v>2.9</v>
      </c>
      <c r="F58" s="19"/>
      <c r="G58" s="18">
        <f>E58/C58*100</f>
        <v>70.73170731707317</v>
      </c>
    </row>
    <row r="59" spans="1:7" ht="84" customHeight="1">
      <c r="A59" s="26" t="s">
        <v>144</v>
      </c>
      <c r="B59" s="73" t="s">
        <v>210</v>
      </c>
      <c r="C59" s="17">
        <v>25.5</v>
      </c>
      <c r="D59" s="17"/>
      <c r="E59" s="17">
        <v>28.9</v>
      </c>
      <c r="F59" s="19"/>
      <c r="G59" s="18">
        <f>E59/C59*100</f>
        <v>113.33333333333333</v>
      </c>
    </row>
    <row r="60" spans="1:7" ht="51" customHeight="1" hidden="1">
      <c r="A60" s="26" t="s">
        <v>135</v>
      </c>
      <c r="B60" s="73" t="s">
        <v>211</v>
      </c>
      <c r="C60" s="17">
        <v>0</v>
      </c>
      <c r="D60" s="17"/>
      <c r="E60" s="17">
        <v>0</v>
      </c>
      <c r="F60" s="19">
        <v>347.5</v>
      </c>
      <c r="G60" s="18" t="e">
        <f aca="true" t="shared" si="2" ref="G60:G69">E60/C60*100</f>
        <v>#DIV/0!</v>
      </c>
    </row>
    <row r="61" spans="1:7" ht="60.75" customHeight="1">
      <c r="A61" s="27" t="s">
        <v>136</v>
      </c>
      <c r="B61" s="73" t="s">
        <v>212</v>
      </c>
      <c r="C61" s="17">
        <v>72.3</v>
      </c>
      <c r="D61" s="17"/>
      <c r="E61" s="17">
        <v>72.1</v>
      </c>
      <c r="F61" s="19">
        <v>87.6</v>
      </c>
      <c r="G61" s="18">
        <f t="shared" si="2"/>
        <v>99.72337482710927</v>
      </c>
    </row>
    <row r="62" spans="1:7" ht="35.25" customHeight="1">
      <c r="A62" s="26" t="s">
        <v>137</v>
      </c>
      <c r="B62" s="73" t="s">
        <v>213</v>
      </c>
      <c r="C62" s="17">
        <v>57</v>
      </c>
      <c r="D62" s="17"/>
      <c r="E62" s="17">
        <v>85.1</v>
      </c>
      <c r="F62" s="19">
        <v>221.8</v>
      </c>
      <c r="G62" s="18">
        <f t="shared" si="2"/>
        <v>149.2982456140351</v>
      </c>
    </row>
    <row r="63" spans="1:7" ht="94.5" customHeight="1">
      <c r="A63" s="26" t="s">
        <v>147</v>
      </c>
      <c r="B63" s="73" t="s">
        <v>214</v>
      </c>
      <c r="C63" s="17">
        <v>21.5</v>
      </c>
      <c r="D63" s="17"/>
      <c r="E63" s="17">
        <v>27.1</v>
      </c>
      <c r="F63" s="17">
        <v>3536.16</v>
      </c>
      <c r="G63" s="18">
        <f>E63/C63*100</f>
        <v>126.046511627907</v>
      </c>
    </row>
    <row r="64" spans="1:7" ht="25.5" customHeight="1">
      <c r="A64" s="26" t="s">
        <v>138</v>
      </c>
      <c r="B64" s="73" t="s">
        <v>215</v>
      </c>
      <c r="C64" s="17">
        <v>122.3</v>
      </c>
      <c r="D64" s="17"/>
      <c r="E64" s="17">
        <v>125.5</v>
      </c>
      <c r="F64" s="19">
        <v>68.4</v>
      </c>
      <c r="G64" s="18">
        <f t="shared" si="2"/>
        <v>102.61651676206051</v>
      </c>
    </row>
    <row r="65" spans="1:8" ht="18" customHeight="1">
      <c r="A65" s="25" t="s">
        <v>78</v>
      </c>
      <c r="B65" s="76" t="s">
        <v>216</v>
      </c>
      <c r="C65" s="9">
        <v>2712.3</v>
      </c>
      <c r="D65" s="9"/>
      <c r="E65" s="9">
        <v>2851.4</v>
      </c>
      <c r="F65" s="10"/>
      <c r="G65" s="18">
        <f>E65/C65*100</f>
        <v>105.12848873649669</v>
      </c>
      <c r="H65" s="69">
        <v>2476803.71</v>
      </c>
    </row>
    <row r="66" spans="1:7" ht="18" customHeight="1">
      <c r="A66" s="25" t="s">
        <v>238</v>
      </c>
      <c r="B66" s="76" t="s">
        <v>239</v>
      </c>
      <c r="C66" s="9">
        <v>187.5</v>
      </c>
      <c r="D66" s="9"/>
      <c r="E66" s="9">
        <v>187.5</v>
      </c>
      <c r="F66" s="10"/>
      <c r="G66" s="18"/>
    </row>
    <row r="67" spans="1:9" ht="24">
      <c r="A67" s="25" t="s">
        <v>51</v>
      </c>
      <c r="B67" s="71"/>
      <c r="C67" s="9">
        <f>C7+C14+C20+C25+C29+C35+C39+C41+C44+C48+C65+C33+C66</f>
        <v>369103.49999999994</v>
      </c>
      <c r="D67" s="9">
        <f>D7+D14+D20+D25+D29+D35+D39+D41+D44+D48+D65+D33+D66</f>
        <v>0</v>
      </c>
      <c r="E67" s="9">
        <f>E7+E14+E20+E25+E29+E35+E39+E41+E44+E48+E65+E33+E66</f>
        <v>329474.2000000001</v>
      </c>
      <c r="F67" s="10"/>
      <c r="G67" s="10">
        <f t="shared" si="2"/>
        <v>89.26336379904286</v>
      </c>
      <c r="I67" s="69">
        <f>H7+H14+H20+H25+H29+H35+H39+H41+H44+H48+H65</f>
        <v>156974324.37</v>
      </c>
    </row>
    <row r="68" spans="1:8" ht="15">
      <c r="A68" s="25" t="s">
        <v>32</v>
      </c>
      <c r="B68" s="74" t="s">
        <v>217</v>
      </c>
      <c r="C68" s="9">
        <f>C69+C76+C77</f>
        <v>1906315.2999999998</v>
      </c>
      <c r="D68" s="9">
        <f>D69+D76+D77</f>
        <v>0</v>
      </c>
      <c r="E68" s="9">
        <f>E69+E76+E77</f>
        <v>1407380.9</v>
      </c>
      <c r="F68" s="10"/>
      <c r="G68" s="10">
        <f t="shared" si="2"/>
        <v>73.82728869668098</v>
      </c>
      <c r="H68" s="69">
        <v>547494769.77</v>
      </c>
    </row>
    <row r="69" spans="1:7" ht="39.75" customHeight="1">
      <c r="A69" s="31" t="s">
        <v>79</v>
      </c>
      <c r="B69" s="74" t="s">
        <v>218</v>
      </c>
      <c r="C69" s="9">
        <f>C70+C73+C74+C75</f>
        <v>1904202.9</v>
      </c>
      <c r="D69" s="9">
        <f>D70+D73+D74+D75</f>
        <v>0</v>
      </c>
      <c r="E69" s="9">
        <f>E70+E73+E74+E75</f>
        <v>1406362.1</v>
      </c>
      <c r="F69" s="10"/>
      <c r="G69" s="10">
        <f t="shared" si="2"/>
        <v>73.85568523186265</v>
      </c>
    </row>
    <row r="70" spans="1:7" ht="24.75" customHeight="1">
      <c r="A70" s="26" t="s">
        <v>80</v>
      </c>
      <c r="B70" s="75" t="s">
        <v>219</v>
      </c>
      <c r="C70" s="9">
        <f>C71+C72</f>
        <v>532203</v>
      </c>
      <c r="D70" s="9">
        <f>D71+D72</f>
        <v>0</v>
      </c>
      <c r="E70" s="9">
        <f>E71+E72</f>
        <v>485501.2</v>
      </c>
      <c r="F70" s="20">
        <f>F71</f>
        <v>0</v>
      </c>
      <c r="G70" s="20">
        <f>G71</f>
        <v>92.24792708487828</v>
      </c>
    </row>
    <row r="71" spans="1:7" ht="24.75" customHeight="1">
      <c r="A71" s="26" t="s">
        <v>86</v>
      </c>
      <c r="B71" s="75" t="s">
        <v>220</v>
      </c>
      <c r="C71" s="16">
        <v>357347</v>
      </c>
      <c r="D71" s="16"/>
      <c r="E71" s="16">
        <v>329645.2</v>
      </c>
      <c r="F71" s="21"/>
      <c r="G71" s="21">
        <f aca="true" t="shared" si="3" ref="G71:G76">E71/C71*100</f>
        <v>92.24792708487828</v>
      </c>
    </row>
    <row r="72" spans="1:7" ht="24.75" customHeight="1">
      <c r="A72" s="26" t="s">
        <v>151</v>
      </c>
      <c r="B72" s="75" t="s">
        <v>221</v>
      </c>
      <c r="C72" s="66">
        <v>174856</v>
      </c>
      <c r="D72" s="66"/>
      <c r="E72" s="66">
        <v>155856</v>
      </c>
      <c r="F72" s="63"/>
      <c r="G72" s="21">
        <f t="shared" si="3"/>
        <v>89.13391590794711</v>
      </c>
    </row>
    <row r="73" spans="1:7" ht="28.5" customHeight="1">
      <c r="A73" s="26" t="s">
        <v>53</v>
      </c>
      <c r="B73" s="75" t="s">
        <v>222</v>
      </c>
      <c r="C73" s="16">
        <v>263484.7</v>
      </c>
      <c r="D73" s="16"/>
      <c r="E73" s="16">
        <v>112079.2</v>
      </c>
      <c r="F73" s="21"/>
      <c r="G73" s="21">
        <f t="shared" si="3"/>
        <v>42.5372706650519</v>
      </c>
    </row>
    <row r="74" spans="1:7" ht="21.75" customHeight="1">
      <c r="A74" s="26" t="s">
        <v>81</v>
      </c>
      <c r="B74" s="75" t="s">
        <v>223</v>
      </c>
      <c r="C74" s="16">
        <v>1021962.7</v>
      </c>
      <c r="D74" s="16"/>
      <c r="E74" s="16">
        <v>764851.8</v>
      </c>
      <c r="F74" s="21"/>
      <c r="G74" s="21">
        <f t="shared" si="3"/>
        <v>74.8414594779242</v>
      </c>
    </row>
    <row r="75" spans="1:7" ht="15">
      <c r="A75" s="26" t="s">
        <v>34</v>
      </c>
      <c r="B75" s="75" t="s">
        <v>224</v>
      </c>
      <c r="C75" s="16">
        <v>86552.5</v>
      </c>
      <c r="D75" s="16"/>
      <c r="E75" s="16">
        <v>43929.9</v>
      </c>
      <c r="F75" s="21"/>
      <c r="G75" s="21">
        <f t="shared" si="3"/>
        <v>50.75520637763208</v>
      </c>
    </row>
    <row r="76" spans="1:7" ht="15">
      <c r="A76" s="26" t="s">
        <v>87</v>
      </c>
      <c r="B76" s="75" t="s">
        <v>225</v>
      </c>
      <c r="C76" s="16">
        <v>2112.4</v>
      </c>
      <c r="D76" s="16"/>
      <c r="E76" s="16">
        <v>2117.4</v>
      </c>
      <c r="F76" s="21"/>
      <c r="G76" s="21">
        <f t="shared" si="3"/>
        <v>100.23669759515244</v>
      </c>
    </row>
    <row r="77" spans="1:9" ht="35.25" customHeight="1">
      <c r="A77" s="26" t="s">
        <v>56</v>
      </c>
      <c r="B77" s="75" t="s">
        <v>226</v>
      </c>
      <c r="C77" s="16"/>
      <c r="D77" s="16"/>
      <c r="E77" s="16">
        <v>-1098.6</v>
      </c>
      <c r="F77" s="21"/>
      <c r="G77" s="21"/>
      <c r="I77" s="69"/>
    </row>
    <row r="78" spans="1:9" ht="15">
      <c r="A78" s="25" t="s">
        <v>20</v>
      </c>
      <c r="B78" s="74"/>
      <c r="C78" s="9">
        <f>C67+C68</f>
        <v>2275418.8</v>
      </c>
      <c r="D78" s="9"/>
      <c r="E78" s="9">
        <f>E67+E68</f>
        <v>1736855.1</v>
      </c>
      <c r="F78" s="10"/>
      <c r="G78" s="10">
        <f>E78/C78*100</f>
        <v>76.33122746458807</v>
      </c>
      <c r="H78" s="69">
        <v>1648111635.68</v>
      </c>
      <c r="I78" s="69">
        <v>704469094.14</v>
      </c>
    </row>
    <row r="79" spans="1:9" ht="15">
      <c r="A79" s="25" t="s">
        <v>21</v>
      </c>
      <c r="B79" s="77"/>
      <c r="C79" s="9"/>
      <c r="D79" s="9"/>
      <c r="E79" s="9"/>
      <c r="F79" s="10"/>
      <c r="G79" s="10"/>
      <c r="I79" s="69"/>
    </row>
    <row r="80" spans="1:10" ht="13.5">
      <c r="A80" s="26" t="s">
        <v>29</v>
      </c>
      <c r="B80" s="78">
        <v>100</v>
      </c>
      <c r="C80" s="17">
        <v>85472.1</v>
      </c>
      <c r="D80" s="17"/>
      <c r="E80" s="17">
        <v>76730.4</v>
      </c>
      <c r="F80" s="18"/>
      <c r="G80" s="18">
        <f>(E80/C80)*100</f>
        <v>89.77245206330485</v>
      </c>
      <c r="H80" s="69">
        <v>66852940.38</v>
      </c>
      <c r="I80" s="69">
        <v>32282589.63</v>
      </c>
      <c r="J80" s="82">
        <f>E80/E93</f>
        <v>0.04402011662372915</v>
      </c>
    </row>
    <row r="81" spans="1:10" ht="13.5" hidden="1">
      <c r="A81" s="26" t="s">
        <v>33</v>
      </c>
      <c r="B81" s="79" t="s">
        <v>227</v>
      </c>
      <c r="C81" s="17">
        <v>0</v>
      </c>
      <c r="D81" s="17"/>
      <c r="E81" s="17">
        <v>0</v>
      </c>
      <c r="F81" s="18"/>
      <c r="G81" s="18" t="e">
        <f>E81/C81*100</f>
        <v>#DIV/0!</v>
      </c>
      <c r="I81" s="69"/>
      <c r="J81" s="82"/>
    </row>
    <row r="82" spans="1:10" ht="24">
      <c r="A82" s="26" t="s">
        <v>30</v>
      </c>
      <c r="B82" s="78">
        <v>300</v>
      </c>
      <c r="C82" s="17">
        <v>11209.6</v>
      </c>
      <c r="D82" s="17"/>
      <c r="E82" s="17">
        <v>9684.8</v>
      </c>
      <c r="F82" s="18"/>
      <c r="G82" s="18">
        <f>(E82/C82)*100</f>
        <v>86.39737367970311</v>
      </c>
      <c r="H82" s="69">
        <v>8865400</v>
      </c>
      <c r="I82" s="69">
        <v>4152555.2</v>
      </c>
      <c r="J82" s="82">
        <f>E82/E93</f>
        <v>0.005556155389226332</v>
      </c>
    </row>
    <row r="83" spans="1:10" ht="13.5">
      <c r="A83" s="26" t="s">
        <v>31</v>
      </c>
      <c r="B83" s="78">
        <v>400</v>
      </c>
      <c r="C83" s="17">
        <v>96111</v>
      </c>
      <c r="D83" s="17"/>
      <c r="E83" s="17">
        <v>86067.2</v>
      </c>
      <c r="F83" s="18"/>
      <c r="G83" s="18">
        <f>(E83/C83)*100</f>
        <v>89.54979138704206</v>
      </c>
      <c r="H83" s="69">
        <v>70195504.83</v>
      </c>
      <c r="I83" s="69">
        <v>27831739.39</v>
      </c>
      <c r="J83" s="82">
        <f>E83/E93</f>
        <v>0.04937662492933468</v>
      </c>
    </row>
    <row r="84" spans="1:10" ht="13.5">
      <c r="A84" s="26" t="s">
        <v>39</v>
      </c>
      <c r="B84" s="78">
        <v>500</v>
      </c>
      <c r="C84" s="17">
        <v>669615.1</v>
      </c>
      <c r="D84" s="17"/>
      <c r="E84" s="17">
        <v>443740.9</v>
      </c>
      <c r="F84" s="18"/>
      <c r="G84" s="18">
        <f>(E84/C84)*100</f>
        <v>66.26805458837472</v>
      </c>
      <c r="H84" s="69">
        <v>367609805.17</v>
      </c>
      <c r="I84" s="69">
        <v>149163487.5</v>
      </c>
      <c r="J84" s="82">
        <f>E84/E93</f>
        <v>0.25457349588583583</v>
      </c>
    </row>
    <row r="85" spans="1:10" ht="13.5">
      <c r="A85" s="26" t="s">
        <v>22</v>
      </c>
      <c r="B85" s="78">
        <v>700</v>
      </c>
      <c r="C85" s="17">
        <v>949914.1</v>
      </c>
      <c r="D85" s="17"/>
      <c r="E85" s="17">
        <v>822218.4</v>
      </c>
      <c r="F85" s="18"/>
      <c r="G85" s="18">
        <f>(E85/C85)*100</f>
        <v>86.55713185013256</v>
      </c>
      <c r="H85" s="69">
        <v>755483192.79</v>
      </c>
      <c r="I85" s="69">
        <v>375417144.97</v>
      </c>
      <c r="J85" s="82">
        <f>E85/E93</f>
        <v>0.47170547603265445</v>
      </c>
    </row>
    <row r="86" spans="1:10" ht="13.5">
      <c r="A86" s="26" t="s">
        <v>139</v>
      </c>
      <c r="B86" s="78">
        <v>800</v>
      </c>
      <c r="C86" s="17">
        <v>92265.1</v>
      </c>
      <c r="D86" s="17"/>
      <c r="E86" s="17">
        <v>81934.4</v>
      </c>
      <c r="F86" s="18"/>
      <c r="G86" s="18">
        <f>(E86/C86)*100</f>
        <v>88.80324196256223</v>
      </c>
      <c r="H86" s="69">
        <v>73845500</v>
      </c>
      <c r="I86" s="69">
        <v>36573087.72</v>
      </c>
      <c r="J86" s="82">
        <f>E86/E93</f>
        <v>0.047005643701782784</v>
      </c>
    </row>
    <row r="87" spans="1:10" ht="13.5" hidden="1">
      <c r="A87" s="26" t="s">
        <v>37</v>
      </c>
      <c r="B87" s="78">
        <v>900</v>
      </c>
      <c r="C87" s="17"/>
      <c r="D87" s="17"/>
      <c r="E87" s="17"/>
      <c r="F87" s="18"/>
      <c r="G87" s="18"/>
      <c r="I87" s="69"/>
      <c r="J87" s="82"/>
    </row>
    <row r="88" spans="1:10" ht="13.5" hidden="1">
      <c r="A88" s="26" t="s">
        <v>37</v>
      </c>
      <c r="B88" s="78">
        <v>900</v>
      </c>
      <c r="C88" s="17">
        <v>0</v>
      </c>
      <c r="D88" s="17"/>
      <c r="E88" s="17">
        <v>0</v>
      </c>
      <c r="F88" s="18"/>
      <c r="G88" s="18"/>
      <c r="I88" s="69"/>
      <c r="J88" s="82"/>
    </row>
    <row r="89" spans="1:10" ht="13.5">
      <c r="A89" s="26" t="s">
        <v>23</v>
      </c>
      <c r="B89" s="78">
        <v>1000</v>
      </c>
      <c r="C89" s="17">
        <v>334667.5</v>
      </c>
      <c r="D89" s="17"/>
      <c r="E89" s="17">
        <v>169454.6</v>
      </c>
      <c r="F89" s="18"/>
      <c r="G89" s="18">
        <f>(E89/C89)*100</f>
        <v>50.6337185415375</v>
      </c>
      <c r="H89" s="69">
        <v>281016635.8</v>
      </c>
      <c r="I89" s="69">
        <v>63370912</v>
      </c>
      <c r="J89" s="82">
        <f>E89/E93</f>
        <v>0.09721585257508594</v>
      </c>
    </row>
    <row r="90" spans="1:10" ht="13.5">
      <c r="A90" s="26" t="s">
        <v>46</v>
      </c>
      <c r="B90" s="78">
        <v>1100</v>
      </c>
      <c r="C90" s="17">
        <v>49690.4</v>
      </c>
      <c r="D90" s="17"/>
      <c r="E90" s="17">
        <v>44372.8</v>
      </c>
      <c r="F90" s="18"/>
      <c r="G90" s="18">
        <f>(E90/C90)*100</f>
        <v>89.2985365382448</v>
      </c>
      <c r="H90" s="69">
        <v>36441656.71</v>
      </c>
      <c r="I90" s="69">
        <v>17250194.45</v>
      </c>
      <c r="J90" s="82">
        <f>E90/E93</f>
        <v>0.025456609517497748</v>
      </c>
    </row>
    <row r="91" spans="1:10" ht="13.5">
      <c r="A91" s="26" t="s">
        <v>47</v>
      </c>
      <c r="B91" s="78">
        <v>1200</v>
      </c>
      <c r="C91" s="17">
        <v>9773.1</v>
      </c>
      <c r="D91" s="17"/>
      <c r="E91" s="17">
        <v>8855.4</v>
      </c>
      <c r="F91" s="18"/>
      <c r="G91" s="18">
        <f>(E91/C91)*100</f>
        <v>90.60993952788776</v>
      </c>
      <c r="H91" s="69">
        <v>7983800</v>
      </c>
      <c r="I91" s="69">
        <v>4024466.94</v>
      </c>
      <c r="J91" s="82">
        <f>E91/E93</f>
        <v>0.005080329839930082</v>
      </c>
    </row>
    <row r="92" spans="1:10" ht="26.25">
      <c r="A92" s="83" t="s">
        <v>231</v>
      </c>
      <c r="B92" s="78">
        <v>1300</v>
      </c>
      <c r="C92" s="17">
        <v>141.6</v>
      </c>
      <c r="D92" s="17"/>
      <c r="E92" s="17">
        <v>16.9</v>
      </c>
      <c r="F92" s="18"/>
      <c r="G92" s="18">
        <f>(E92/C92)*100</f>
        <v>11.935028248587571</v>
      </c>
      <c r="H92" s="69">
        <v>141600</v>
      </c>
      <c r="I92" s="69">
        <v>4656</v>
      </c>
      <c r="J92" s="82">
        <f>E92/E93</f>
        <v>9.695504922964336E-06</v>
      </c>
    </row>
    <row r="93" spans="1:10" ht="15">
      <c r="A93" s="25" t="s">
        <v>24</v>
      </c>
      <c r="B93" s="80"/>
      <c r="C93" s="9">
        <f>SUM(C80:C92)</f>
        <v>2298859.6</v>
      </c>
      <c r="D93" s="9">
        <f>SUM(D80:D92)</f>
        <v>0</v>
      </c>
      <c r="E93" s="9">
        <f>SUM(E80:E92)</f>
        <v>1743075.8</v>
      </c>
      <c r="F93" s="10">
        <f>SUM(F80:F92)</f>
        <v>0</v>
      </c>
      <c r="G93" s="10">
        <f>E93/C93*100</f>
        <v>75.82349961694051</v>
      </c>
      <c r="H93" s="69">
        <f>SUM(H80:H92)</f>
        <v>1668436035.68</v>
      </c>
      <c r="I93" s="69">
        <f>SUM(I80:I92)</f>
        <v>710070833.8000002</v>
      </c>
      <c r="J93" s="82">
        <f>SUM(J80:J92)</f>
        <v>0.9999999999999999</v>
      </c>
    </row>
    <row r="94" spans="1:10" ht="15">
      <c r="A94" s="50"/>
      <c r="B94" s="81"/>
      <c r="C94" s="51"/>
      <c r="D94" s="51"/>
      <c r="E94" s="52"/>
      <c r="F94" s="53"/>
      <c r="G94" s="53"/>
      <c r="I94" s="69"/>
      <c r="J94" s="69"/>
    </row>
    <row r="95" spans="1:9" ht="23.25">
      <c r="A95" s="33" t="s">
        <v>7</v>
      </c>
      <c r="B95" s="34">
        <f>C93-C78</f>
        <v>23440.80000000028</v>
      </c>
      <c r="C95" s="34">
        <f>C93-C78</f>
        <v>23440.80000000028</v>
      </c>
      <c r="D95" s="55"/>
      <c r="E95" s="84">
        <f>E93-E78</f>
        <v>6220.699999999953</v>
      </c>
      <c r="I95" s="32">
        <f>H78-I93</f>
        <v>938040801.8799999</v>
      </c>
    </row>
    <row r="96" spans="1:7" ht="24">
      <c r="A96" s="37" t="s">
        <v>8</v>
      </c>
      <c r="B96" s="38">
        <f>B97+B100</f>
        <v>8984.4</v>
      </c>
      <c r="C96" s="38">
        <f>C97+C100</f>
        <v>8984.4</v>
      </c>
      <c r="D96" s="67"/>
      <c r="E96" s="84">
        <f>E97+E100</f>
        <v>0</v>
      </c>
      <c r="G96" s="35"/>
    </row>
    <row r="97" spans="1:5" ht="13.5">
      <c r="A97" s="33" t="s">
        <v>9</v>
      </c>
      <c r="B97" s="40">
        <f>B98+B99</f>
        <v>8984.4</v>
      </c>
      <c r="C97" s="85">
        <f>C98+C99</f>
        <v>8984.4</v>
      </c>
      <c r="D97" s="56"/>
      <c r="E97" s="84">
        <v>0</v>
      </c>
    </row>
    <row r="98" spans="1:7" ht="24">
      <c r="A98" s="26" t="s">
        <v>156</v>
      </c>
      <c r="B98" s="42">
        <v>10000</v>
      </c>
      <c r="C98" s="17">
        <v>10000</v>
      </c>
      <c r="D98" s="57"/>
      <c r="E98" s="84"/>
      <c r="G98" s="35"/>
    </row>
    <row r="99" spans="1:5" ht="24">
      <c r="A99" s="26" t="s">
        <v>140</v>
      </c>
      <c r="B99" s="38">
        <v>-1015.6</v>
      </c>
      <c r="C99" s="86">
        <v>-1015.6</v>
      </c>
      <c r="D99" s="58"/>
      <c r="E99" s="84"/>
    </row>
    <row r="100" spans="1:5" ht="23.25">
      <c r="A100" s="33" t="s">
        <v>141</v>
      </c>
      <c r="B100" s="45">
        <f>B101+B102</f>
        <v>0</v>
      </c>
      <c r="C100" s="45">
        <f>C101+C102</f>
        <v>0</v>
      </c>
      <c r="D100" s="55"/>
      <c r="E100" s="84">
        <f>E101+E102</f>
        <v>0</v>
      </c>
    </row>
    <row r="101" spans="1:11" ht="50.25" customHeight="1">
      <c r="A101" s="26" t="s">
        <v>242</v>
      </c>
      <c r="B101" s="38">
        <v>0</v>
      </c>
      <c r="C101" s="86">
        <v>53693.9</v>
      </c>
      <c r="D101" s="58"/>
      <c r="E101" s="84">
        <v>53693.9</v>
      </c>
      <c r="K101" s="22" t="s">
        <v>100</v>
      </c>
    </row>
    <row r="102" spans="1:5" ht="36">
      <c r="A102" s="26" t="s">
        <v>149</v>
      </c>
      <c r="B102" s="38"/>
      <c r="C102" s="86">
        <v>-53693.9</v>
      </c>
      <c r="D102" s="58"/>
      <c r="E102" s="84">
        <v>-53693.9</v>
      </c>
    </row>
    <row r="103" spans="1:5" ht="23.25">
      <c r="A103" s="25" t="s">
        <v>82</v>
      </c>
      <c r="B103" s="34">
        <v>0</v>
      </c>
      <c r="C103" s="68">
        <v>0</v>
      </c>
      <c r="D103" s="58"/>
      <c r="E103" s="84">
        <v>0</v>
      </c>
    </row>
    <row r="104" spans="1:5" ht="23.25">
      <c r="A104" s="33" t="s">
        <v>14</v>
      </c>
      <c r="B104" s="34">
        <f>B95-B96</f>
        <v>14456.40000000028</v>
      </c>
      <c r="C104" s="68">
        <f>C95-C96</f>
        <v>14456.40000000028</v>
      </c>
      <c r="D104" s="59"/>
      <c r="E104" s="84">
        <f>E95-E96</f>
        <v>6220.699999999953</v>
      </c>
    </row>
    <row r="105" ht="29.25" customHeight="1" hidden="1"/>
    <row r="106" ht="12.75" hidden="1">
      <c r="A106" s="60" t="s">
        <v>232</v>
      </c>
    </row>
    <row r="107" spans="1:5" ht="12.75" hidden="1">
      <c r="A107" s="60" t="s">
        <v>233</v>
      </c>
      <c r="E107" s="35" t="s">
        <v>234</v>
      </c>
    </row>
    <row r="108" ht="27.75" customHeight="1" hidden="1">
      <c r="A108" s="48" t="s">
        <v>235</v>
      </c>
    </row>
    <row r="109" ht="12.75" hidden="1"/>
    <row r="110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77">
      <selection activeCell="L98" sqref="L98"/>
    </sheetView>
  </sheetViews>
  <sheetFormatPr defaultColWidth="9.00390625" defaultRowHeight="12.75"/>
  <cols>
    <col min="1" max="1" width="39.625" style="48" customWidth="1"/>
    <col min="2" max="2" width="14.625" style="36" hidden="1" customWidth="1"/>
    <col min="3" max="3" width="15.375" style="49" customWidth="1"/>
    <col min="4" max="4" width="15.375" style="49" hidden="1" customWidth="1"/>
    <col min="5" max="5" width="17.00390625" style="35" customWidth="1"/>
    <col min="6" max="6" width="13.875" style="36" hidden="1" customWidth="1"/>
    <col min="7" max="7" width="13.625" style="36" customWidth="1"/>
    <col min="8" max="8" width="21.75390625" style="69" hidden="1" customWidth="1"/>
    <col min="9" max="9" width="17.125" style="22" hidden="1" customWidth="1"/>
    <col min="10" max="10" width="11.50390625" style="22" hidden="1" customWidth="1"/>
    <col min="11" max="11" width="0" style="22" hidden="1" customWidth="1"/>
    <col min="12" max="16384" width="8.875" style="22" customWidth="1"/>
  </cols>
  <sheetData>
    <row r="1" spans="1:7" ht="39" customHeight="1" thickBot="1">
      <c r="A1" s="90" t="s">
        <v>246</v>
      </c>
      <c r="B1" s="90"/>
      <c r="C1" s="90"/>
      <c r="D1" s="90"/>
      <c r="E1" s="90"/>
      <c r="F1" s="90"/>
      <c r="G1" s="90"/>
    </row>
    <row r="2" spans="1:7" ht="12.75" customHeight="1">
      <c r="A2" s="87" t="s">
        <v>15</v>
      </c>
      <c r="B2" s="103" t="s">
        <v>158</v>
      </c>
      <c r="C2" s="100" t="s">
        <v>145</v>
      </c>
      <c r="D2" s="1"/>
      <c r="E2" s="94" t="s">
        <v>148</v>
      </c>
      <c r="F2" s="2"/>
      <c r="G2" s="97" t="s">
        <v>0</v>
      </c>
    </row>
    <row r="3" spans="1:7" ht="12.75" customHeight="1">
      <c r="A3" s="88"/>
      <c r="B3" s="104"/>
      <c r="C3" s="101"/>
      <c r="D3" s="3"/>
      <c r="E3" s="95"/>
      <c r="F3" s="4"/>
      <c r="G3" s="98"/>
    </row>
    <row r="4" spans="1:7" ht="12.75">
      <c r="A4" s="88"/>
      <c r="B4" s="104"/>
      <c r="C4" s="101"/>
      <c r="D4" s="3"/>
      <c r="E4" s="95"/>
      <c r="F4" s="4"/>
      <c r="G4" s="98"/>
    </row>
    <row r="5" spans="1:7" ht="26.25" customHeight="1">
      <c r="A5" s="89"/>
      <c r="B5" s="105"/>
      <c r="C5" s="102"/>
      <c r="D5" s="5"/>
      <c r="E5" s="96"/>
      <c r="F5" s="6"/>
      <c r="G5" s="99"/>
    </row>
    <row r="6" spans="1:8" s="24" customFormat="1" ht="12.75">
      <c r="A6" s="23">
        <v>1</v>
      </c>
      <c r="B6" s="8">
        <v>2</v>
      </c>
      <c r="C6" s="7">
        <v>3</v>
      </c>
      <c r="D6" s="8"/>
      <c r="E6" s="8">
        <v>4</v>
      </c>
      <c r="F6" s="8"/>
      <c r="G6" s="8">
        <v>5</v>
      </c>
      <c r="H6" s="70"/>
    </row>
    <row r="7" spans="1:8" ht="15">
      <c r="A7" s="25" t="s">
        <v>25</v>
      </c>
      <c r="B7" s="71" t="s">
        <v>159</v>
      </c>
      <c r="C7" s="9">
        <f>C9+C10+C11+C12+C13</f>
        <v>256264.5</v>
      </c>
      <c r="D7" s="9"/>
      <c r="E7" s="9">
        <f>E9+E10+E11+E12+E13</f>
        <v>256131.59999999998</v>
      </c>
      <c r="F7" s="10"/>
      <c r="G7" s="11">
        <f aca="true" t="shared" si="0" ref="G7:G12">(E7/C7)*100</f>
        <v>99.94813951991009</v>
      </c>
      <c r="H7" s="69">
        <v>105900654.67</v>
      </c>
    </row>
    <row r="8" spans="1:7" ht="15.75">
      <c r="A8" s="64" t="s">
        <v>122</v>
      </c>
      <c r="B8" s="72" t="s">
        <v>160</v>
      </c>
      <c r="C8" s="61">
        <f>C9+C10+C11+C12+C13</f>
        <v>256264.5</v>
      </c>
      <c r="D8" s="61">
        <f>D9+D10+D11+D12+D13</f>
        <v>0</v>
      </c>
      <c r="E8" s="61">
        <f>E9+E10+E11+E12+E13</f>
        <v>256131.59999999998</v>
      </c>
      <c r="F8" s="65"/>
      <c r="G8" s="11">
        <f t="shared" si="0"/>
        <v>99.94813951991009</v>
      </c>
    </row>
    <row r="9" spans="1:7" ht="72.75" customHeight="1">
      <c r="A9" s="26" t="s">
        <v>50</v>
      </c>
      <c r="B9" s="73" t="s">
        <v>161</v>
      </c>
      <c r="C9" s="12">
        <v>253109.5</v>
      </c>
      <c r="D9" s="12"/>
      <c r="E9" s="12">
        <v>253113.5</v>
      </c>
      <c r="F9" s="13"/>
      <c r="G9" s="13">
        <f t="shared" si="0"/>
        <v>100.00158034368525</v>
      </c>
    </row>
    <row r="10" spans="1:7" ht="95.25" customHeight="1">
      <c r="A10" s="26" t="s">
        <v>40</v>
      </c>
      <c r="B10" s="73" t="s">
        <v>162</v>
      </c>
      <c r="C10" s="12">
        <v>62</v>
      </c>
      <c r="D10" s="12"/>
      <c r="E10" s="12">
        <v>45.3</v>
      </c>
      <c r="F10" s="13"/>
      <c r="G10" s="13">
        <v>0</v>
      </c>
    </row>
    <row r="11" spans="1:7" ht="39" customHeight="1">
      <c r="A11" s="26" t="s">
        <v>41</v>
      </c>
      <c r="B11" s="73" t="s">
        <v>163</v>
      </c>
      <c r="C11" s="12">
        <v>2700</v>
      </c>
      <c r="D11" s="12"/>
      <c r="E11" s="12">
        <v>2591.6</v>
      </c>
      <c r="F11" s="13"/>
      <c r="G11" s="13">
        <f t="shared" si="0"/>
        <v>95.98518518518519</v>
      </c>
    </row>
    <row r="12" spans="1:7" ht="84">
      <c r="A12" s="26" t="s">
        <v>123</v>
      </c>
      <c r="B12" s="73" t="s">
        <v>164</v>
      </c>
      <c r="C12" s="12">
        <v>23</v>
      </c>
      <c r="D12" s="12"/>
      <c r="E12" s="12">
        <v>14.9</v>
      </c>
      <c r="F12" s="13"/>
      <c r="G12" s="13">
        <f t="shared" si="0"/>
        <v>64.78260869565217</v>
      </c>
    </row>
    <row r="13" spans="1:7" ht="41.25" customHeight="1" hidden="1">
      <c r="A13" s="26" t="s">
        <v>124</v>
      </c>
      <c r="B13" s="73" t="s">
        <v>165</v>
      </c>
      <c r="C13" s="12">
        <v>370</v>
      </c>
      <c r="D13" s="12"/>
      <c r="E13" s="12">
        <v>366.3</v>
      </c>
      <c r="F13" s="13"/>
      <c r="G13" s="13"/>
    </row>
    <row r="14" spans="1:8" ht="23.25">
      <c r="A14" s="25" t="s">
        <v>1</v>
      </c>
      <c r="B14" s="71" t="s">
        <v>166</v>
      </c>
      <c r="C14" s="14">
        <f>C16+C17+C18+C19</f>
        <v>11500</v>
      </c>
      <c r="D14" s="14"/>
      <c r="E14" s="14">
        <f>E16+E17+E18+E19</f>
        <v>11575.2</v>
      </c>
      <c r="F14" s="15"/>
      <c r="G14" s="15">
        <f aca="true" t="shared" si="1" ref="G14:G20">(E14/C14)*100</f>
        <v>100.65391304347825</v>
      </c>
      <c r="H14" s="69">
        <v>4433382.52</v>
      </c>
    </row>
    <row r="15" spans="1:7" ht="36">
      <c r="A15" s="64" t="s">
        <v>125</v>
      </c>
      <c r="B15" s="72" t="s">
        <v>167</v>
      </c>
      <c r="C15" s="62">
        <f>C16+C17+C18+C19</f>
        <v>11500</v>
      </c>
      <c r="D15" s="62">
        <f>D16+D17+D18+D19</f>
        <v>0</v>
      </c>
      <c r="E15" s="62">
        <f>E16+E17+E18+E19</f>
        <v>11575.2</v>
      </c>
      <c r="F15" s="15"/>
      <c r="G15" s="15">
        <f t="shared" si="1"/>
        <v>100.65391304347825</v>
      </c>
    </row>
    <row r="16" spans="1:7" ht="60">
      <c r="A16" s="26" t="s">
        <v>2</v>
      </c>
      <c r="B16" s="73" t="s">
        <v>168</v>
      </c>
      <c r="C16" s="12">
        <v>5264</v>
      </c>
      <c r="D16" s="12"/>
      <c r="E16" s="12">
        <v>5343.8</v>
      </c>
      <c r="F16" s="13"/>
      <c r="G16" s="13">
        <f t="shared" si="1"/>
        <v>101.51595744680853</v>
      </c>
    </row>
    <row r="17" spans="1:7" ht="74.25" customHeight="1">
      <c r="A17" s="26" t="s">
        <v>3</v>
      </c>
      <c r="B17" s="73" t="s">
        <v>169</v>
      </c>
      <c r="C17" s="12">
        <v>38</v>
      </c>
      <c r="D17" s="12"/>
      <c r="E17" s="12">
        <v>37.6</v>
      </c>
      <c r="F17" s="13"/>
      <c r="G17" s="13">
        <f t="shared" si="1"/>
        <v>98.94736842105264</v>
      </c>
    </row>
    <row r="18" spans="1:7" ht="60">
      <c r="A18" s="26" t="s">
        <v>57</v>
      </c>
      <c r="B18" s="73" t="s">
        <v>170</v>
      </c>
      <c r="C18" s="12">
        <v>6945</v>
      </c>
      <c r="D18" s="12"/>
      <c r="E18" s="12">
        <v>7105.1</v>
      </c>
      <c r="F18" s="13"/>
      <c r="G18" s="13">
        <f t="shared" si="1"/>
        <v>102.30525557955363</v>
      </c>
    </row>
    <row r="19" spans="1:7" ht="60">
      <c r="A19" s="26" t="s">
        <v>4</v>
      </c>
      <c r="B19" s="73" t="s">
        <v>171</v>
      </c>
      <c r="C19" s="12">
        <v>-747</v>
      </c>
      <c r="D19" s="12"/>
      <c r="E19" s="12">
        <v>-911.3</v>
      </c>
      <c r="F19" s="13"/>
      <c r="G19" s="13">
        <f t="shared" si="1"/>
        <v>121.99464524765729</v>
      </c>
    </row>
    <row r="20" spans="1:8" ht="15">
      <c r="A20" s="25" t="s">
        <v>16</v>
      </c>
      <c r="B20" s="74" t="s">
        <v>172</v>
      </c>
      <c r="C20" s="9">
        <f>C22+C23+C24+C21</f>
        <v>35920</v>
      </c>
      <c r="D20" s="9"/>
      <c r="E20" s="9">
        <f>E22+E23+E24+E21</f>
        <v>35823.7</v>
      </c>
      <c r="F20" s="10"/>
      <c r="G20" s="11">
        <f t="shared" si="1"/>
        <v>99.73190423162582</v>
      </c>
      <c r="H20" s="69">
        <v>16816988.48</v>
      </c>
    </row>
    <row r="21" spans="1:7" ht="24">
      <c r="A21" s="26" t="s">
        <v>126</v>
      </c>
      <c r="B21" s="75" t="s">
        <v>173</v>
      </c>
      <c r="C21" s="12">
        <v>19300</v>
      </c>
      <c r="D21" s="12"/>
      <c r="E21" s="12">
        <v>18833.1</v>
      </c>
      <c r="F21" s="10"/>
      <c r="G21" s="18">
        <f>E21/C21*100</f>
        <v>97.58082901554404</v>
      </c>
    </row>
    <row r="22" spans="1:7" ht="24">
      <c r="A22" s="26" t="s">
        <v>26</v>
      </c>
      <c r="B22" s="73" t="s">
        <v>174</v>
      </c>
      <c r="C22" s="12">
        <v>4750</v>
      </c>
      <c r="D22" s="12"/>
      <c r="E22" s="12">
        <v>4602.7</v>
      </c>
      <c r="F22" s="13"/>
      <c r="G22" s="13">
        <f>(E22/C22)*100</f>
        <v>96.89894736842105</v>
      </c>
    </row>
    <row r="23" spans="1:7" ht="12.75">
      <c r="A23" s="26" t="s">
        <v>155</v>
      </c>
      <c r="B23" s="73" t="s">
        <v>175</v>
      </c>
      <c r="C23" s="12">
        <v>150</v>
      </c>
      <c r="D23" s="12"/>
      <c r="E23" s="12">
        <v>148.6</v>
      </c>
      <c r="F23" s="13"/>
      <c r="G23" s="13">
        <v>0</v>
      </c>
    </row>
    <row r="24" spans="1:7" ht="25.5" customHeight="1">
      <c r="A24" s="26" t="s">
        <v>60</v>
      </c>
      <c r="B24" s="73" t="s">
        <v>176</v>
      </c>
      <c r="C24" s="12">
        <v>11720</v>
      </c>
      <c r="D24" s="12"/>
      <c r="E24" s="12">
        <v>12239.3</v>
      </c>
      <c r="F24" s="13"/>
      <c r="G24" s="13">
        <f>(E24/C24)*100</f>
        <v>104.43088737201364</v>
      </c>
    </row>
    <row r="25" spans="1:8" ht="15">
      <c r="A25" s="25" t="s">
        <v>17</v>
      </c>
      <c r="B25" s="74" t="s">
        <v>177</v>
      </c>
      <c r="C25" s="9">
        <f>C26+C28+C27</f>
        <v>21625</v>
      </c>
      <c r="D25" s="9"/>
      <c r="E25" s="9">
        <f>E26+E28+E27</f>
        <v>20100.3</v>
      </c>
      <c r="F25" s="10"/>
      <c r="G25" s="10">
        <f>(E25/C25)*100</f>
        <v>92.94936416184972</v>
      </c>
      <c r="H25" s="69">
        <v>6923329.74</v>
      </c>
    </row>
    <row r="26" spans="1:7" ht="15" customHeight="1">
      <c r="A26" s="26" t="s">
        <v>61</v>
      </c>
      <c r="B26" s="73" t="s">
        <v>178</v>
      </c>
      <c r="C26" s="12">
        <v>5000</v>
      </c>
      <c r="D26" s="12"/>
      <c r="E26" s="12">
        <v>4658.3</v>
      </c>
      <c r="F26" s="13"/>
      <c r="G26" s="13">
        <f>(E26/C26)*100</f>
        <v>93.16600000000001</v>
      </c>
    </row>
    <row r="27" spans="1:7" ht="12.75">
      <c r="A27" s="26" t="s">
        <v>5</v>
      </c>
      <c r="B27" s="73" t="s">
        <v>179</v>
      </c>
      <c r="C27" s="12">
        <v>1200</v>
      </c>
      <c r="D27" s="12"/>
      <c r="E27" s="12">
        <v>1187.5</v>
      </c>
      <c r="F27" s="13"/>
      <c r="G27" s="13">
        <f>(E27/C27)*100</f>
        <v>98.95833333333334</v>
      </c>
    </row>
    <row r="28" spans="1:7" ht="13.5" customHeight="1">
      <c r="A28" s="27" t="s">
        <v>18</v>
      </c>
      <c r="B28" s="73" t="s">
        <v>180</v>
      </c>
      <c r="C28" s="12">
        <v>15425</v>
      </c>
      <c r="D28" s="12"/>
      <c r="E28" s="12">
        <v>14254.5</v>
      </c>
      <c r="F28" s="13"/>
      <c r="G28" s="13">
        <f>(E28/C28)*100</f>
        <v>92.41166936790923</v>
      </c>
    </row>
    <row r="29" spans="1:8" ht="15">
      <c r="A29" s="25" t="s">
        <v>19</v>
      </c>
      <c r="B29" s="74" t="s">
        <v>181</v>
      </c>
      <c r="C29" s="9">
        <f>C30+C32+C31</f>
        <v>8300</v>
      </c>
      <c r="D29" s="9">
        <f>D30+D32</f>
        <v>0</v>
      </c>
      <c r="E29" s="9">
        <f>E30+E32+E31</f>
        <v>8227.2</v>
      </c>
      <c r="F29" s="10">
        <f>F30+F32</f>
        <v>0</v>
      </c>
      <c r="G29" s="10">
        <f>G30</f>
        <v>99.12289156626507</v>
      </c>
      <c r="H29" s="69">
        <v>3421623.72</v>
      </c>
    </row>
    <row r="30" spans="1:7" ht="27" customHeight="1">
      <c r="A30" s="28" t="s">
        <v>62</v>
      </c>
      <c r="B30" s="73" t="s">
        <v>182</v>
      </c>
      <c r="C30" s="12">
        <v>8300</v>
      </c>
      <c r="D30" s="12"/>
      <c r="E30" s="12">
        <v>8227.2</v>
      </c>
      <c r="F30" s="13"/>
      <c r="G30" s="13">
        <f>(E30/C30)*100</f>
        <v>99.12289156626507</v>
      </c>
    </row>
    <row r="31" spans="1:7" ht="64.5" customHeight="1" hidden="1">
      <c r="A31" s="26" t="s">
        <v>98</v>
      </c>
      <c r="B31" s="73" t="s">
        <v>183</v>
      </c>
      <c r="C31" s="12">
        <v>0</v>
      </c>
      <c r="D31" s="12"/>
      <c r="E31" s="12">
        <v>0</v>
      </c>
      <c r="F31" s="13"/>
      <c r="G31" s="13" t="e">
        <f>(E31/C31)*100</f>
        <v>#DIV/0!</v>
      </c>
    </row>
    <row r="32" spans="1:7" ht="64.5" customHeight="1" hidden="1">
      <c r="A32" s="28" t="s">
        <v>85</v>
      </c>
      <c r="B32" s="73" t="s">
        <v>184</v>
      </c>
      <c r="C32" s="12">
        <v>0</v>
      </c>
      <c r="D32" s="12"/>
      <c r="E32" s="12">
        <v>0</v>
      </c>
      <c r="F32" s="13"/>
      <c r="G32" s="13" t="e">
        <f>(E32/C32)*100</f>
        <v>#DIV/0!</v>
      </c>
    </row>
    <row r="33" spans="1:7" ht="24" customHeight="1" hidden="1">
      <c r="A33" s="28" t="s">
        <v>127</v>
      </c>
      <c r="B33" s="71" t="s">
        <v>185</v>
      </c>
      <c r="C33" s="14">
        <f>C34</f>
        <v>0</v>
      </c>
      <c r="D33" s="14"/>
      <c r="E33" s="14">
        <f>E34</f>
        <v>0</v>
      </c>
      <c r="F33" s="15"/>
      <c r="G33" s="13">
        <v>0</v>
      </c>
    </row>
    <row r="34" spans="1:7" ht="30" customHeight="1" hidden="1">
      <c r="A34" s="27" t="s">
        <v>128</v>
      </c>
      <c r="B34" s="73" t="s">
        <v>186</v>
      </c>
      <c r="C34" s="12">
        <v>0</v>
      </c>
      <c r="D34" s="12"/>
      <c r="E34" s="12">
        <v>0</v>
      </c>
      <c r="F34" s="13"/>
      <c r="G34" s="13">
        <v>0</v>
      </c>
    </row>
    <row r="35" spans="1:8" ht="35.25">
      <c r="A35" s="25" t="s">
        <v>27</v>
      </c>
      <c r="B35" s="74" t="s">
        <v>187</v>
      </c>
      <c r="C35" s="9">
        <f>C36+C37+C38</f>
        <v>26400</v>
      </c>
      <c r="D35" s="9"/>
      <c r="E35" s="9">
        <f>E36+E37+E38</f>
        <v>26263.8</v>
      </c>
      <c r="F35" s="10"/>
      <c r="G35" s="10">
        <f>(E35/C35)*100</f>
        <v>99.48409090909091</v>
      </c>
      <c r="H35" s="69">
        <v>10730140.14</v>
      </c>
    </row>
    <row r="36" spans="1:7" ht="69.75" customHeight="1">
      <c r="A36" s="26" t="s">
        <v>43</v>
      </c>
      <c r="B36" s="73" t="s">
        <v>188</v>
      </c>
      <c r="C36" s="12">
        <v>24400</v>
      </c>
      <c r="D36" s="12"/>
      <c r="E36" s="12">
        <v>24348.3</v>
      </c>
      <c r="F36" s="13"/>
      <c r="G36" s="13">
        <f>(E36/C36)*100</f>
        <v>99.78811475409836</v>
      </c>
    </row>
    <row r="37" spans="1:7" ht="29.25" customHeight="1">
      <c r="A37" s="27" t="s">
        <v>64</v>
      </c>
      <c r="B37" s="73" t="s">
        <v>189</v>
      </c>
      <c r="C37" s="12">
        <v>35</v>
      </c>
      <c r="D37" s="12"/>
      <c r="E37" s="12">
        <v>34.9</v>
      </c>
      <c r="F37" s="13"/>
      <c r="G37" s="13">
        <v>0</v>
      </c>
    </row>
    <row r="38" spans="1:7" ht="69" customHeight="1">
      <c r="A38" s="26" t="s">
        <v>65</v>
      </c>
      <c r="B38" s="73" t="s">
        <v>190</v>
      </c>
      <c r="C38" s="12">
        <v>1965</v>
      </c>
      <c r="D38" s="12"/>
      <c r="E38" s="12">
        <v>1880.6</v>
      </c>
      <c r="F38" s="13"/>
      <c r="G38" s="13">
        <f>E38/C38*100</f>
        <v>95.70483460559795</v>
      </c>
    </row>
    <row r="39" spans="1:8" ht="24">
      <c r="A39" s="25" t="s">
        <v>28</v>
      </c>
      <c r="B39" s="71" t="s">
        <v>191</v>
      </c>
      <c r="C39" s="9">
        <f>C40</f>
        <v>1752</v>
      </c>
      <c r="D39" s="9"/>
      <c r="E39" s="9">
        <f>E40</f>
        <v>1723</v>
      </c>
      <c r="F39" s="10"/>
      <c r="G39" s="10">
        <f>(E39/C39)*100</f>
        <v>98.34474885844749</v>
      </c>
      <c r="H39" s="69">
        <v>839722.27</v>
      </c>
    </row>
    <row r="40" spans="1:7" ht="21.75" customHeight="1">
      <c r="A40" s="26" t="s">
        <v>49</v>
      </c>
      <c r="B40" s="73" t="s">
        <v>192</v>
      </c>
      <c r="C40" s="12">
        <v>1752</v>
      </c>
      <c r="D40" s="12"/>
      <c r="E40" s="12">
        <v>1723</v>
      </c>
      <c r="F40" s="13"/>
      <c r="G40" s="13">
        <f>(E40/C40)*100</f>
        <v>98.34474885844749</v>
      </c>
    </row>
    <row r="41" spans="1:8" ht="28.5" customHeight="1">
      <c r="A41" s="25" t="s">
        <v>129</v>
      </c>
      <c r="B41" s="71" t="s">
        <v>193</v>
      </c>
      <c r="C41" s="9">
        <f>C42+C43</f>
        <v>4800</v>
      </c>
      <c r="D41" s="9"/>
      <c r="E41" s="9">
        <f>E42+E43</f>
        <v>4785</v>
      </c>
      <c r="F41" s="10"/>
      <c r="G41" s="10">
        <f>E41/C41*100</f>
        <v>99.6875</v>
      </c>
      <c r="H41" s="69">
        <v>4519807.93</v>
      </c>
    </row>
    <row r="42" spans="1:7" ht="18" customHeight="1">
      <c r="A42" s="27" t="s">
        <v>66</v>
      </c>
      <c r="B42" s="75" t="s">
        <v>194</v>
      </c>
      <c r="C42" s="17">
        <v>94.1</v>
      </c>
      <c r="D42" s="17"/>
      <c r="E42" s="17">
        <v>90.5</v>
      </c>
      <c r="F42" s="18"/>
      <c r="G42" s="18">
        <f>E42/C42*100</f>
        <v>96.17428267800213</v>
      </c>
    </row>
    <row r="43" spans="1:7" ht="15" customHeight="1">
      <c r="A43" s="26" t="s">
        <v>67</v>
      </c>
      <c r="B43" s="75" t="s">
        <v>195</v>
      </c>
      <c r="C43" s="17">
        <v>4705.9</v>
      </c>
      <c r="D43" s="17"/>
      <c r="E43" s="17">
        <v>4694.5</v>
      </c>
      <c r="F43" s="18"/>
      <c r="G43" s="18">
        <f>E43/C43*100</f>
        <v>99.7577509084341</v>
      </c>
    </row>
    <row r="44" spans="1:8" ht="24">
      <c r="A44" s="25" t="s">
        <v>35</v>
      </c>
      <c r="B44" s="71" t="s">
        <v>196</v>
      </c>
      <c r="C44" s="9">
        <f>C45+C46+C47</f>
        <v>1749.6</v>
      </c>
      <c r="D44" s="9"/>
      <c r="E44" s="9">
        <f>E45+E46+E47</f>
        <v>1726</v>
      </c>
      <c r="F44" s="10"/>
      <c r="G44" s="10">
        <f>(E44/C44)*100</f>
        <v>98.65112025605853</v>
      </c>
      <c r="H44" s="69">
        <v>662658.98</v>
      </c>
    </row>
    <row r="45" spans="1:7" ht="15" customHeight="1">
      <c r="A45" s="26" t="s">
        <v>68</v>
      </c>
      <c r="B45" s="75" t="s">
        <v>197</v>
      </c>
      <c r="C45" s="17">
        <v>101.6</v>
      </c>
      <c r="D45" s="17"/>
      <c r="E45" s="17">
        <v>100.9</v>
      </c>
      <c r="F45" s="18"/>
      <c r="G45" s="18">
        <f>E45/C45*100</f>
        <v>99.31102362204726</v>
      </c>
    </row>
    <row r="46" spans="1:7" ht="74.25" customHeight="1">
      <c r="A46" s="30" t="s">
        <v>69</v>
      </c>
      <c r="B46" s="75" t="s">
        <v>198</v>
      </c>
      <c r="C46" s="17">
        <v>253</v>
      </c>
      <c r="D46" s="17"/>
      <c r="E46" s="17">
        <v>251.3</v>
      </c>
      <c r="F46" s="18"/>
      <c r="G46" s="18">
        <f>E46/C46*100</f>
        <v>99.32806324110672</v>
      </c>
    </row>
    <row r="47" spans="1:7" ht="30" customHeight="1">
      <c r="A47" s="26" t="s">
        <v>70</v>
      </c>
      <c r="B47" s="75" t="s">
        <v>199</v>
      </c>
      <c r="C47" s="17">
        <v>1395</v>
      </c>
      <c r="D47" s="17"/>
      <c r="E47" s="17">
        <v>1373.8</v>
      </c>
      <c r="F47" s="18"/>
      <c r="G47" s="18">
        <f>E47/C47*100</f>
        <v>98.48028673835125</v>
      </c>
    </row>
    <row r="48" spans="1:8" ht="15">
      <c r="A48" s="25" t="s">
        <v>130</v>
      </c>
      <c r="B48" s="74" t="s">
        <v>200</v>
      </c>
      <c r="C48" s="9">
        <f>C49+C62+C64+C63</f>
        <v>500.1</v>
      </c>
      <c r="D48" s="9">
        <f>D49+D62+D64</f>
        <v>0</v>
      </c>
      <c r="E48" s="9">
        <f>E49+E62+E64+E63</f>
        <v>504.5</v>
      </c>
      <c r="F48" s="10"/>
      <c r="G48" s="10">
        <f>(E48/C48)*100</f>
        <v>100.87982403519295</v>
      </c>
      <c r="H48" s="69">
        <v>249212.21</v>
      </c>
    </row>
    <row r="49" spans="1:7" ht="38.25" customHeight="1">
      <c r="A49" s="64" t="s">
        <v>131</v>
      </c>
      <c r="B49" s="72" t="s">
        <v>201</v>
      </c>
      <c r="C49" s="61">
        <f>C50+C51+C52+C55+C56+C57+C58+C59+C60+C61+C54+C53</f>
        <v>230.5</v>
      </c>
      <c r="D49" s="61">
        <f>D50+D51+D52+D55+D56+D57+D58+D59+D60+D61+D54+D53</f>
        <v>0</v>
      </c>
      <c r="E49" s="61">
        <f>E50+E51+E52+E55+E56+E57+E58+E59+E60+E61+E54+E53</f>
        <v>215.8</v>
      </c>
      <c r="F49" s="64">
        <v>51</v>
      </c>
      <c r="G49" s="10">
        <f>(E49/C49)*100</f>
        <v>93.62255965292842</v>
      </c>
    </row>
    <row r="50" spans="1:7" ht="47.25" customHeight="1">
      <c r="A50" s="26" t="s">
        <v>132</v>
      </c>
      <c r="B50" s="73" t="s">
        <v>202</v>
      </c>
      <c r="C50" s="17">
        <v>9.2</v>
      </c>
      <c r="D50" s="17"/>
      <c r="E50" s="17">
        <v>9.2</v>
      </c>
      <c r="F50" s="19">
        <v>22</v>
      </c>
      <c r="G50" s="18">
        <v>0</v>
      </c>
    </row>
    <row r="51" spans="1:7" ht="58.5" customHeight="1">
      <c r="A51" s="26" t="s">
        <v>133</v>
      </c>
      <c r="B51" s="73" t="s">
        <v>203</v>
      </c>
      <c r="C51" s="17">
        <v>19.5</v>
      </c>
      <c r="D51" s="17"/>
      <c r="E51" s="17">
        <v>16.2</v>
      </c>
      <c r="F51" s="19">
        <v>71</v>
      </c>
      <c r="G51" s="18">
        <f>(E51/C51)*100</f>
        <v>83.07692307692307</v>
      </c>
    </row>
    <row r="52" spans="1:7" ht="47.25" customHeight="1">
      <c r="A52" s="26" t="s">
        <v>134</v>
      </c>
      <c r="B52" s="73" t="s">
        <v>204</v>
      </c>
      <c r="C52" s="17">
        <v>26.2</v>
      </c>
      <c r="D52" s="17"/>
      <c r="E52" s="17">
        <v>22.8</v>
      </c>
      <c r="F52" s="19">
        <v>0</v>
      </c>
      <c r="G52" s="18">
        <v>0</v>
      </c>
    </row>
    <row r="53" spans="1:7" ht="52.5" customHeight="1">
      <c r="A53" s="26" t="s">
        <v>134</v>
      </c>
      <c r="B53" s="73" t="s">
        <v>244</v>
      </c>
      <c r="C53" s="17">
        <v>2</v>
      </c>
      <c r="D53" s="17"/>
      <c r="E53" s="17">
        <v>2</v>
      </c>
      <c r="F53" s="19"/>
      <c r="G53" s="18">
        <v>0</v>
      </c>
    </row>
    <row r="54" spans="1:7" ht="82.5" customHeight="1">
      <c r="A54" s="26" t="s">
        <v>152</v>
      </c>
      <c r="B54" s="73" t="s">
        <v>205</v>
      </c>
      <c r="C54" s="17">
        <v>15</v>
      </c>
      <c r="D54" s="17"/>
      <c r="E54" s="17">
        <v>15</v>
      </c>
      <c r="F54" s="19"/>
      <c r="G54" s="18">
        <v>0</v>
      </c>
    </row>
    <row r="55" spans="1:7" ht="74.25" customHeight="1">
      <c r="A55" s="26" t="s">
        <v>150</v>
      </c>
      <c r="B55" s="73" t="s">
        <v>206</v>
      </c>
      <c r="C55" s="17">
        <v>1</v>
      </c>
      <c r="D55" s="17"/>
      <c r="E55" s="17">
        <v>0</v>
      </c>
      <c r="F55" s="19">
        <v>121.2</v>
      </c>
      <c r="G55" s="18">
        <f>E55/C55*100</f>
        <v>0</v>
      </c>
    </row>
    <row r="56" spans="1:7" ht="117" customHeight="1">
      <c r="A56" s="26" t="s">
        <v>142</v>
      </c>
      <c r="B56" s="73" t="s">
        <v>207</v>
      </c>
      <c r="C56" s="17">
        <v>14.6</v>
      </c>
      <c r="D56" s="17"/>
      <c r="E56" s="17">
        <v>14</v>
      </c>
      <c r="F56" s="19"/>
      <c r="G56" s="18">
        <f>E56/C56*100</f>
        <v>95.89041095890411</v>
      </c>
    </row>
    <row r="57" spans="1:7" ht="123" customHeight="1">
      <c r="A57" s="26" t="s">
        <v>146</v>
      </c>
      <c r="B57" s="73" t="s">
        <v>208</v>
      </c>
      <c r="C57" s="17">
        <v>22.5</v>
      </c>
      <c r="D57" s="17"/>
      <c r="E57" s="17">
        <v>19.2</v>
      </c>
      <c r="F57" s="19">
        <v>887.3</v>
      </c>
      <c r="G57" s="18">
        <f>E57/C57*100</f>
        <v>85.33333333333333</v>
      </c>
    </row>
    <row r="58" spans="1:7" ht="84" customHeight="1">
      <c r="A58" s="26" t="s">
        <v>143</v>
      </c>
      <c r="B58" s="73" t="s">
        <v>209</v>
      </c>
      <c r="C58" s="17">
        <v>4.2</v>
      </c>
      <c r="D58" s="17"/>
      <c r="E58" s="17">
        <v>3.4</v>
      </c>
      <c r="F58" s="19"/>
      <c r="G58" s="18">
        <f>E58/C58*100</f>
        <v>80.95238095238095</v>
      </c>
    </row>
    <row r="59" spans="1:7" ht="84" customHeight="1">
      <c r="A59" s="26" t="s">
        <v>144</v>
      </c>
      <c r="B59" s="73" t="s">
        <v>210</v>
      </c>
      <c r="C59" s="17">
        <v>35.9</v>
      </c>
      <c r="D59" s="17"/>
      <c r="E59" s="17">
        <v>35.2</v>
      </c>
      <c r="F59" s="19"/>
      <c r="G59" s="18">
        <f>E59/C59*100</f>
        <v>98.05013927576603</v>
      </c>
    </row>
    <row r="60" spans="1:7" ht="51" customHeight="1" hidden="1">
      <c r="A60" s="26" t="s">
        <v>135</v>
      </c>
      <c r="B60" s="73" t="s">
        <v>211</v>
      </c>
      <c r="C60" s="17">
        <v>0</v>
      </c>
      <c r="D60" s="17"/>
      <c r="E60" s="17">
        <v>0</v>
      </c>
      <c r="F60" s="19">
        <v>347.5</v>
      </c>
      <c r="G60" s="18" t="e">
        <f aca="true" t="shared" si="2" ref="G60:G69">E60/C60*100</f>
        <v>#DIV/0!</v>
      </c>
    </row>
    <row r="61" spans="1:7" ht="60.75" customHeight="1">
      <c r="A61" s="27" t="s">
        <v>136</v>
      </c>
      <c r="B61" s="73" t="s">
        <v>212</v>
      </c>
      <c r="C61" s="17">
        <v>80.4</v>
      </c>
      <c r="D61" s="17"/>
      <c r="E61" s="17">
        <v>78.8</v>
      </c>
      <c r="F61" s="19">
        <v>87.6</v>
      </c>
      <c r="G61" s="18">
        <f t="shared" si="2"/>
        <v>98.00995024875621</v>
      </c>
    </row>
    <row r="62" spans="1:7" ht="35.25" customHeight="1">
      <c r="A62" s="26" t="s">
        <v>137</v>
      </c>
      <c r="B62" s="73" t="s">
        <v>213</v>
      </c>
      <c r="C62" s="17">
        <v>101.5</v>
      </c>
      <c r="D62" s="17"/>
      <c r="E62" s="17">
        <v>108.2</v>
      </c>
      <c r="F62" s="19">
        <v>221.8</v>
      </c>
      <c r="G62" s="18">
        <f t="shared" si="2"/>
        <v>106.60098522167488</v>
      </c>
    </row>
    <row r="63" spans="1:7" ht="94.5" customHeight="1">
      <c r="A63" s="26" t="s">
        <v>147</v>
      </c>
      <c r="B63" s="73" t="s">
        <v>214</v>
      </c>
      <c r="C63" s="17">
        <v>34.8</v>
      </c>
      <c r="D63" s="17"/>
      <c r="E63" s="17">
        <v>43.4</v>
      </c>
      <c r="F63" s="17">
        <v>3536.16</v>
      </c>
      <c r="G63" s="18">
        <f>E63/C63*100</f>
        <v>124.71264367816093</v>
      </c>
    </row>
    <row r="64" spans="1:7" ht="25.5" customHeight="1">
      <c r="A64" s="26" t="s">
        <v>138</v>
      </c>
      <c r="B64" s="73" t="s">
        <v>215</v>
      </c>
      <c r="C64" s="17">
        <v>133.3</v>
      </c>
      <c r="D64" s="17"/>
      <c r="E64" s="17">
        <v>137.1</v>
      </c>
      <c r="F64" s="19">
        <v>68.4</v>
      </c>
      <c r="G64" s="18">
        <f t="shared" si="2"/>
        <v>102.85071267816951</v>
      </c>
    </row>
    <row r="65" spans="1:8" ht="18" customHeight="1">
      <c r="A65" s="25" t="s">
        <v>78</v>
      </c>
      <c r="B65" s="76" t="s">
        <v>216</v>
      </c>
      <c r="C65" s="9">
        <v>2913.3</v>
      </c>
      <c r="D65" s="9"/>
      <c r="E65" s="9">
        <v>2919.3</v>
      </c>
      <c r="F65" s="10"/>
      <c r="G65" s="18">
        <f>E65/C65*100</f>
        <v>100.20595201318092</v>
      </c>
      <c r="H65" s="69">
        <v>2476803.71</v>
      </c>
    </row>
    <row r="66" spans="1:7" ht="18" customHeight="1">
      <c r="A66" s="25" t="s">
        <v>238</v>
      </c>
      <c r="B66" s="76" t="s">
        <v>239</v>
      </c>
      <c r="C66" s="9">
        <v>187.5</v>
      </c>
      <c r="D66" s="9"/>
      <c r="E66" s="9">
        <v>187.5</v>
      </c>
      <c r="F66" s="10"/>
      <c r="G66" s="18"/>
    </row>
    <row r="67" spans="1:9" ht="24">
      <c r="A67" s="25" t="s">
        <v>51</v>
      </c>
      <c r="B67" s="71"/>
      <c r="C67" s="9">
        <f>C7+C14+C20+C25+C29+C35+C39+C41+C44+C48+C65+C33+C66</f>
        <v>371911.99999999994</v>
      </c>
      <c r="D67" s="9">
        <f>D7+D14+D20+D25+D29+D35+D39+D41+D44+D48+D65+D33+D66</f>
        <v>0</v>
      </c>
      <c r="E67" s="9">
        <f>E7+E14+E20+E25+E29+E35+E39+E41+E44+E48+E65+E33+E66</f>
        <v>369967.1</v>
      </c>
      <c r="F67" s="10"/>
      <c r="G67" s="10">
        <f t="shared" si="2"/>
        <v>99.47705371163072</v>
      </c>
      <c r="I67" s="69">
        <f>H7+H14+H20+H25+H29+H35+H39+H41+H44+H48+H65</f>
        <v>156974324.37</v>
      </c>
    </row>
    <row r="68" spans="1:8" ht="15">
      <c r="A68" s="25" t="s">
        <v>32</v>
      </c>
      <c r="B68" s="74" t="s">
        <v>217</v>
      </c>
      <c r="C68" s="9">
        <f>C69+C76+C77</f>
        <v>1799130.2</v>
      </c>
      <c r="D68" s="9">
        <f>D69+D76+D77</f>
        <v>0</v>
      </c>
      <c r="E68" s="9">
        <f>E69+E76+E77</f>
        <v>1740353.7</v>
      </c>
      <c r="F68" s="10"/>
      <c r="G68" s="10">
        <f t="shared" si="2"/>
        <v>96.73306023099384</v>
      </c>
      <c r="H68" s="69">
        <v>547494769.77</v>
      </c>
    </row>
    <row r="69" spans="1:7" ht="39.75" customHeight="1">
      <c r="A69" s="31" t="s">
        <v>79</v>
      </c>
      <c r="B69" s="74" t="s">
        <v>218</v>
      </c>
      <c r="C69" s="9">
        <f>C70+C73+C74+C75</f>
        <v>1796992.7</v>
      </c>
      <c r="D69" s="9">
        <f>D70+D73+D74+D75</f>
        <v>0</v>
      </c>
      <c r="E69" s="9">
        <f>E70+E73+E74+E75</f>
        <v>1739340.4000000001</v>
      </c>
      <c r="F69" s="10"/>
      <c r="G69" s="10">
        <f t="shared" si="2"/>
        <v>96.79173432368424</v>
      </c>
    </row>
    <row r="70" spans="1:7" ht="24.75" customHeight="1">
      <c r="A70" s="26" t="s">
        <v>80</v>
      </c>
      <c r="B70" s="75" t="s">
        <v>219</v>
      </c>
      <c r="C70" s="9">
        <f>C71+C72</f>
        <v>532203</v>
      </c>
      <c r="D70" s="9">
        <f>D71+D72</f>
        <v>0</v>
      </c>
      <c r="E70" s="9">
        <f>E71+E72</f>
        <v>532203</v>
      </c>
      <c r="F70" s="20">
        <f>F71</f>
        <v>0</v>
      </c>
      <c r="G70" s="20">
        <f>G71</f>
        <v>100</v>
      </c>
    </row>
    <row r="71" spans="1:7" ht="24.75" customHeight="1">
      <c r="A71" s="26" t="s">
        <v>86</v>
      </c>
      <c r="B71" s="75" t="s">
        <v>220</v>
      </c>
      <c r="C71" s="16">
        <v>357347</v>
      </c>
      <c r="D71" s="16"/>
      <c r="E71" s="16">
        <v>357347</v>
      </c>
      <c r="F71" s="21"/>
      <c r="G71" s="21">
        <f aca="true" t="shared" si="3" ref="G71:G76">E71/C71*100</f>
        <v>100</v>
      </c>
    </row>
    <row r="72" spans="1:7" ht="24.75" customHeight="1">
      <c r="A72" s="26" t="s">
        <v>151</v>
      </c>
      <c r="B72" s="75" t="s">
        <v>221</v>
      </c>
      <c r="C72" s="66">
        <v>174856</v>
      </c>
      <c r="D72" s="66"/>
      <c r="E72" s="66">
        <v>174856</v>
      </c>
      <c r="F72" s="63"/>
      <c r="G72" s="21">
        <f t="shared" si="3"/>
        <v>100</v>
      </c>
    </row>
    <row r="73" spans="1:7" ht="28.5" customHeight="1">
      <c r="A73" s="26" t="s">
        <v>53</v>
      </c>
      <c r="B73" s="75" t="s">
        <v>222</v>
      </c>
      <c r="C73" s="16">
        <v>288618</v>
      </c>
      <c r="D73" s="16"/>
      <c r="E73" s="16">
        <v>237029.3</v>
      </c>
      <c r="F73" s="21"/>
      <c r="G73" s="21">
        <f t="shared" si="3"/>
        <v>82.12561240116693</v>
      </c>
    </row>
    <row r="74" spans="1:7" ht="21.75" customHeight="1">
      <c r="A74" s="26" t="s">
        <v>81</v>
      </c>
      <c r="B74" s="75" t="s">
        <v>223</v>
      </c>
      <c r="C74" s="16">
        <v>889619.2</v>
      </c>
      <c r="D74" s="16"/>
      <c r="E74" s="16">
        <v>884297</v>
      </c>
      <c r="F74" s="21"/>
      <c r="G74" s="21">
        <f t="shared" si="3"/>
        <v>99.40174402710733</v>
      </c>
    </row>
    <row r="75" spans="1:7" ht="15">
      <c r="A75" s="26" t="s">
        <v>34</v>
      </c>
      <c r="B75" s="75" t="s">
        <v>224</v>
      </c>
      <c r="C75" s="16">
        <v>86552.5</v>
      </c>
      <c r="D75" s="16"/>
      <c r="E75" s="16">
        <v>85811.1</v>
      </c>
      <c r="F75" s="21"/>
      <c r="G75" s="21">
        <f t="shared" si="3"/>
        <v>99.14341006903325</v>
      </c>
    </row>
    <row r="76" spans="1:7" ht="15">
      <c r="A76" s="26" t="s">
        <v>87</v>
      </c>
      <c r="B76" s="75" t="s">
        <v>225</v>
      </c>
      <c r="C76" s="16">
        <v>2137.5</v>
      </c>
      <c r="D76" s="16"/>
      <c r="E76" s="16">
        <v>2137.4</v>
      </c>
      <c r="F76" s="21"/>
      <c r="G76" s="21">
        <f t="shared" si="3"/>
        <v>99.9953216374269</v>
      </c>
    </row>
    <row r="77" spans="1:9" ht="35.25" customHeight="1">
      <c r="A77" s="26" t="s">
        <v>56</v>
      </c>
      <c r="B77" s="75" t="s">
        <v>226</v>
      </c>
      <c r="C77" s="16"/>
      <c r="D77" s="16"/>
      <c r="E77" s="16">
        <v>-1124.1</v>
      </c>
      <c r="F77" s="21"/>
      <c r="G77" s="21"/>
      <c r="I77" s="69"/>
    </row>
    <row r="78" spans="1:9" ht="15">
      <c r="A78" s="25" t="s">
        <v>20</v>
      </c>
      <c r="B78" s="74"/>
      <c r="C78" s="9">
        <f>C67+C68</f>
        <v>2171042.1999999997</v>
      </c>
      <c r="D78" s="9"/>
      <c r="E78" s="9">
        <f>E67+E68</f>
        <v>2110320.8</v>
      </c>
      <c r="F78" s="10"/>
      <c r="G78" s="10">
        <f>E78/C78*100</f>
        <v>97.20312207657686</v>
      </c>
      <c r="H78" s="69">
        <v>1648111635.68</v>
      </c>
      <c r="I78" s="69">
        <v>704469094.14</v>
      </c>
    </row>
    <row r="79" spans="1:9" ht="15">
      <c r="A79" s="25" t="s">
        <v>21</v>
      </c>
      <c r="B79" s="77"/>
      <c r="C79" s="9"/>
      <c r="D79" s="9"/>
      <c r="E79" s="9"/>
      <c r="F79" s="10"/>
      <c r="G79" s="10"/>
      <c r="I79" s="69"/>
    </row>
    <row r="80" spans="1:10" ht="13.5">
      <c r="A80" s="26" t="s">
        <v>29</v>
      </c>
      <c r="B80" s="78">
        <v>100</v>
      </c>
      <c r="C80" s="17">
        <v>87735.3</v>
      </c>
      <c r="D80" s="17"/>
      <c r="E80" s="17">
        <v>85737.2</v>
      </c>
      <c r="F80" s="18"/>
      <c r="G80" s="18">
        <f>(E80/C80)*100</f>
        <v>97.72258144669249</v>
      </c>
      <c r="H80" s="69">
        <v>66852940.38</v>
      </c>
      <c r="I80" s="69">
        <v>32282589.63</v>
      </c>
      <c r="J80" s="82">
        <f>E80/E93</f>
        <v>0.0404775238541451</v>
      </c>
    </row>
    <row r="81" spans="1:10" ht="13.5" hidden="1">
      <c r="A81" s="26" t="s">
        <v>33</v>
      </c>
      <c r="B81" s="79" t="s">
        <v>227</v>
      </c>
      <c r="C81" s="17">
        <v>0</v>
      </c>
      <c r="D81" s="17"/>
      <c r="E81" s="17">
        <v>0</v>
      </c>
      <c r="F81" s="18"/>
      <c r="G81" s="18" t="e">
        <f>E81/C81*100</f>
        <v>#DIV/0!</v>
      </c>
      <c r="I81" s="69"/>
      <c r="J81" s="82"/>
    </row>
    <row r="82" spans="1:10" ht="24">
      <c r="A82" s="26" t="s">
        <v>30</v>
      </c>
      <c r="B82" s="78">
        <v>300</v>
      </c>
      <c r="C82" s="17">
        <v>11101.3</v>
      </c>
      <c r="D82" s="17"/>
      <c r="E82" s="17">
        <v>10930.9</v>
      </c>
      <c r="F82" s="18"/>
      <c r="G82" s="18">
        <f>(E82/C82)*100</f>
        <v>98.4650446344122</v>
      </c>
      <c r="H82" s="69">
        <v>8865400</v>
      </c>
      <c r="I82" s="69">
        <v>4152555.2</v>
      </c>
      <c r="J82" s="82">
        <f>E82/E93</f>
        <v>0.0051606043292441875</v>
      </c>
    </row>
    <row r="83" spans="1:10" ht="13.5">
      <c r="A83" s="26" t="s">
        <v>31</v>
      </c>
      <c r="B83" s="78">
        <v>400</v>
      </c>
      <c r="C83" s="17">
        <v>104692.1</v>
      </c>
      <c r="D83" s="17"/>
      <c r="E83" s="17">
        <v>95965.6</v>
      </c>
      <c r="F83" s="18"/>
      <c r="G83" s="18">
        <f>(E83/C83)*100</f>
        <v>91.66460506571174</v>
      </c>
      <c r="H83" s="69">
        <v>70195504.83</v>
      </c>
      <c r="I83" s="69">
        <v>27831739.39</v>
      </c>
      <c r="J83" s="82">
        <f>E83/E93</f>
        <v>0.04530646980747386</v>
      </c>
    </row>
    <row r="84" spans="1:10" ht="13.5">
      <c r="A84" s="26" t="s">
        <v>39</v>
      </c>
      <c r="B84" s="78">
        <v>500</v>
      </c>
      <c r="C84" s="17">
        <v>657637.5</v>
      </c>
      <c r="D84" s="17"/>
      <c r="E84" s="17">
        <v>608278.5</v>
      </c>
      <c r="F84" s="18"/>
      <c r="G84" s="18">
        <f>(E84/C84)*100</f>
        <v>92.49449734846324</v>
      </c>
      <c r="H84" s="69">
        <v>367609805.17</v>
      </c>
      <c r="I84" s="69">
        <v>149163487.5</v>
      </c>
      <c r="J84" s="82">
        <f>E84/E93</f>
        <v>0.2871753158922102</v>
      </c>
    </row>
    <row r="85" spans="1:10" ht="13.5">
      <c r="A85" s="26" t="s">
        <v>22</v>
      </c>
      <c r="B85" s="78">
        <v>700</v>
      </c>
      <c r="C85" s="17">
        <v>963847.3</v>
      </c>
      <c r="D85" s="17"/>
      <c r="E85" s="17">
        <v>931824.7</v>
      </c>
      <c r="F85" s="18"/>
      <c r="G85" s="18">
        <f>(E85/C85)*100</f>
        <v>96.67762725485665</v>
      </c>
      <c r="H85" s="69">
        <v>755483192.79</v>
      </c>
      <c r="I85" s="69">
        <v>375417144.97</v>
      </c>
      <c r="J85" s="82">
        <f>E85/E93</f>
        <v>0.4399252194162115</v>
      </c>
    </row>
    <row r="86" spans="1:10" ht="13.5">
      <c r="A86" s="26" t="s">
        <v>139</v>
      </c>
      <c r="B86" s="78">
        <v>800</v>
      </c>
      <c r="C86" s="17">
        <v>92752.5</v>
      </c>
      <c r="D86" s="17"/>
      <c r="E86" s="17">
        <v>89937.2</v>
      </c>
      <c r="F86" s="18"/>
      <c r="G86" s="18">
        <f>(E86/C86)*100</f>
        <v>96.96471793213121</v>
      </c>
      <c r="H86" s="69">
        <v>73845500</v>
      </c>
      <c r="I86" s="69">
        <v>36573087.72</v>
      </c>
      <c r="J86" s="82">
        <f>E86/E93</f>
        <v>0.04246039243613063</v>
      </c>
    </row>
    <row r="87" spans="1:10" ht="13.5" hidden="1">
      <c r="A87" s="26" t="s">
        <v>37</v>
      </c>
      <c r="B87" s="78">
        <v>900</v>
      </c>
      <c r="C87" s="17"/>
      <c r="D87" s="17"/>
      <c r="E87" s="17"/>
      <c r="F87" s="18"/>
      <c r="G87" s="18"/>
      <c r="I87" s="69"/>
      <c r="J87" s="82"/>
    </row>
    <row r="88" spans="1:10" ht="13.5" hidden="1">
      <c r="A88" s="26" t="s">
        <v>37</v>
      </c>
      <c r="B88" s="78">
        <v>900</v>
      </c>
      <c r="C88" s="17">
        <v>0</v>
      </c>
      <c r="D88" s="17"/>
      <c r="E88" s="17">
        <v>0</v>
      </c>
      <c r="F88" s="18"/>
      <c r="G88" s="18"/>
      <c r="I88" s="69"/>
      <c r="J88" s="82"/>
    </row>
    <row r="89" spans="1:10" ht="13.5">
      <c r="A89" s="26" t="s">
        <v>23</v>
      </c>
      <c r="B89" s="78">
        <v>1000</v>
      </c>
      <c r="C89" s="17">
        <v>241362.7</v>
      </c>
      <c r="D89" s="17"/>
      <c r="E89" s="17">
        <v>237448.8</v>
      </c>
      <c r="F89" s="18"/>
      <c r="G89" s="18">
        <f>(E89/C89)*100</f>
        <v>98.37841555468181</v>
      </c>
      <c r="H89" s="69">
        <v>281016635.8</v>
      </c>
      <c r="I89" s="69">
        <v>63370912</v>
      </c>
      <c r="J89" s="82">
        <f>E89/E93</f>
        <v>0.11210232508337256</v>
      </c>
    </row>
    <row r="90" spans="1:10" ht="13.5">
      <c r="A90" s="26" t="s">
        <v>46</v>
      </c>
      <c r="B90" s="78">
        <v>1100</v>
      </c>
      <c r="C90" s="17">
        <v>50544.1</v>
      </c>
      <c r="D90" s="17"/>
      <c r="E90" s="17">
        <v>48259.9</v>
      </c>
      <c r="F90" s="18"/>
      <c r="G90" s="18">
        <f>(E90/C90)*100</f>
        <v>95.48077817193304</v>
      </c>
      <c r="H90" s="69">
        <v>36441656.71</v>
      </c>
      <c r="I90" s="69">
        <v>17250194.45</v>
      </c>
      <c r="J90" s="82">
        <f>E90/E93</f>
        <v>0.02278405701899126</v>
      </c>
    </row>
    <row r="91" spans="1:10" ht="13.5">
      <c r="A91" s="26" t="s">
        <v>47</v>
      </c>
      <c r="B91" s="78">
        <v>1200</v>
      </c>
      <c r="C91" s="17">
        <v>10086.3</v>
      </c>
      <c r="D91" s="17"/>
      <c r="E91" s="17">
        <v>9741.3</v>
      </c>
      <c r="F91" s="18"/>
      <c r="G91" s="18">
        <f>(E91/C91)*100</f>
        <v>96.57951875316023</v>
      </c>
      <c r="H91" s="69">
        <v>7983800</v>
      </c>
      <c r="I91" s="69">
        <v>4024466.94</v>
      </c>
      <c r="J91" s="82">
        <f>E91/E93</f>
        <v>0.004598980408975144</v>
      </c>
    </row>
    <row r="92" spans="1:10" ht="26.25">
      <c r="A92" s="83" t="s">
        <v>247</v>
      </c>
      <c r="B92" s="78">
        <v>1300</v>
      </c>
      <c r="C92" s="17">
        <v>21.6</v>
      </c>
      <c r="D92" s="17"/>
      <c r="E92" s="17">
        <v>19.3</v>
      </c>
      <c r="F92" s="18"/>
      <c r="G92" s="18">
        <f>(E92/C92)*100</f>
        <v>89.35185185185185</v>
      </c>
      <c r="H92" s="69">
        <v>141600</v>
      </c>
      <c r="I92" s="69">
        <v>4656</v>
      </c>
      <c r="J92" s="82">
        <f>E92/E93</f>
        <v>9.111753245790633E-06</v>
      </c>
    </row>
    <row r="93" spans="1:10" ht="15">
      <c r="A93" s="25" t="s">
        <v>24</v>
      </c>
      <c r="B93" s="80"/>
      <c r="C93" s="9">
        <f>SUM(C80:C92)</f>
        <v>2219780.7</v>
      </c>
      <c r="D93" s="9">
        <f>SUM(D80:D92)</f>
        <v>0</v>
      </c>
      <c r="E93" s="9">
        <f>SUM(E80:E92)</f>
        <v>2118143.3999999994</v>
      </c>
      <c r="F93" s="10">
        <f>SUM(F80:F92)</f>
        <v>0</v>
      </c>
      <c r="G93" s="10">
        <f>E93/C93*100</f>
        <v>95.42129094103751</v>
      </c>
      <c r="H93" s="69">
        <f>SUM(H80:H92)</f>
        <v>1668436035.68</v>
      </c>
      <c r="I93" s="69">
        <f>SUM(I80:I92)</f>
        <v>710070833.8000002</v>
      </c>
      <c r="J93" s="82">
        <f>SUM(J80:J92)</f>
        <v>1.0000000000000002</v>
      </c>
    </row>
    <row r="94" spans="1:10" ht="15">
      <c r="A94" s="50"/>
      <c r="B94" s="81"/>
      <c r="C94" s="51"/>
      <c r="D94" s="51"/>
      <c r="E94" s="52"/>
      <c r="F94" s="53"/>
      <c r="G94" s="53"/>
      <c r="I94" s="69"/>
      <c r="J94" s="69"/>
    </row>
    <row r="95" spans="1:9" ht="23.25">
      <c r="A95" s="33" t="s">
        <v>7</v>
      </c>
      <c r="B95" s="34">
        <f>C93-C78</f>
        <v>48738.500000000466</v>
      </c>
      <c r="C95" s="34">
        <f>C93-C78</f>
        <v>48738.500000000466</v>
      </c>
      <c r="D95" s="55"/>
      <c r="E95" s="68">
        <f>E93-E78</f>
        <v>7822.5999999996275</v>
      </c>
      <c r="I95" s="32">
        <f>H78-I93</f>
        <v>938040801.8799999</v>
      </c>
    </row>
    <row r="96" spans="1:7" ht="24">
      <c r="A96" s="37" t="s">
        <v>8</v>
      </c>
      <c r="B96" s="38">
        <f>B97+B100</f>
        <v>8984.4</v>
      </c>
      <c r="C96" s="38">
        <f>C97+C100</f>
        <v>8984.4</v>
      </c>
      <c r="D96" s="67"/>
      <c r="E96" s="86">
        <f>E97+E100</f>
        <v>0</v>
      </c>
      <c r="G96" s="35"/>
    </row>
    <row r="97" spans="1:5" ht="13.5">
      <c r="A97" s="33" t="s">
        <v>9</v>
      </c>
      <c r="B97" s="40">
        <f>B98+B99</f>
        <v>8984.4</v>
      </c>
      <c r="C97" s="85">
        <f>C98+C99</f>
        <v>8984.4</v>
      </c>
      <c r="D97" s="56"/>
      <c r="E97" s="68">
        <v>0</v>
      </c>
    </row>
    <row r="98" spans="1:7" ht="24">
      <c r="A98" s="26" t="s">
        <v>156</v>
      </c>
      <c r="B98" s="42">
        <v>10000</v>
      </c>
      <c r="C98" s="17">
        <v>10000</v>
      </c>
      <c r="D98" s="57"/>
      <c r="E98" s="86"/>
      <c r="G98" s="35"/>
    </row>
    <row r="99" spans="1:5" ht="24">
      <c r="A99" s="26" t="s">
        <v>140</v>
      </c>
      <c r="B99" s="38">
        <v>-1015.6</v>
      </c>
      <c r="C99" s="86">
        <v>-1015.6</v>
      </c>
      <c r="D99" s="58"/>
      <c r="E99" s="86"/>
    </row>
    <row r="100" spans="1:5" ht="23.25">
      <c r="A100" s="33" t="s">
        <v>141</v>
      </c>
      <c r="B100" s="45">
        <f>B101+B102</f>
        <v>0</v>
      </c>
      <c r="C100" s="45">
        <f>C101+C102</f>
        <v>0</v>
      </c>
      <c r="D100" s="55"/>
      <c r="E100" s="68">
        <f>E101+E102</f>
        <v>0</v>
      </c>
    </row>
    <row r="101" spans="1:11" ht="50.25" customHeight="1">
      <c r="A101" s="26" t="s">
        <v>242</v>
      </c>
      <c r="B101" s="38">
        <v>0</v>
      </c>
      <c r="C101" s="86">
        <v>53693.9</v>
      </c>
      <c r="D101" s="58"/>
      <c r="E101" s="86">
        <v>53693.9</v>
      </c>
      <c r="K101" s="22" t="s">
        <v>100</v>
      </c>
    </row>
    <row r="102" spans="1:5" ht="36">
      <c r="A102" s="26" t="s">
        <v>149</v>
      </c>
      <c r="B102" s="38"/>
      <c r="C102" s="86">
        <v>-53693.9</v>
      </c>
      <c r="D102" s="58"/>
      <c r="E102" s="86">
        <v>-53693.9</v>
      </c>
    </row>
    <row r="103" spans="1:5" ht="23.25" hidden="1">
      <c r="A103" s="25" t="s">
        <v>82</v>
      </c>
      <c r="B103" s="34">
        <v>0</v>
      </c>
      <c r="C103" s="68">
        <v>0</v>
      </c>
      <c r="D103" s="58"/>
      <c r="E103" s="68">
        <v>0</v>
      </c>
    </row>
    <row r="104" spans="1:5" ht="23.25">
      <c r="A104" s="33" t="s">
        <v>14</v>
      </c>
      <c r="B104" s="34">
        <f>B95-B96</f>
        <v>39754.100000000464</v>
      </c>
      <c r="C104" s="68">
        <f>C95-C96</f>
        <v>39754.100000000464</v>
      </c>
      <c r="D104" s="59"/>
      <c r="E104" s="68">
        <f>E95-E96</f>
        <v>7822.5999999996275</v>
      </c>
    </row>
    <row r="105" ht="29.25" customHeight="1" hidden="1"/>
    <row r="106" ht="12.75" hidden="1">
      <c r="A106" s="60" t="s">
        <v>232</v>
      </c>
    </row>
    <row r="107" spans="1:5" ht="12.75" hidden="1">
      <c r="A107" s="60" t="s">
        <v>233</v>
      </c>
      <c r="E107" s="35" t="s">
        <v>234</v>
      </c>
    </row>
    <row r="108" ht="27.75" customHeight="1" hidden="1">
      <c r="A108" s="48" t="s">
        <v>235</v>
      </c>
    </row>
    <row r="109" ht="12.75" hidden="1"/>
    <row r="110" ht="12.75" hidden="1"/>
  </sheetData>
  <sheetProtection/>
  <mergeCells count="6">
    <mergeCell ref="A1:G1"/>
    <mergeCell ref="A2:A5"/>
    <mergeCell ref="B2:B5"/>
    <mergeCell ref="C2:C5"/>
    <mergeCell ref="E2:E5"/>
    <mergeCell ref="G2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94</v>
      </c>
      <c r="B1" s="90"/>
      <c r="C1" s="90"/>
      <c r="D1" s="90"/>
      <c r="E1" s="90"/>
      <c r="F1" s="90"/>
    </row>
    <row r="2" spans="1:6" ht="12.75">
      <c r="A2" s="87" t="s">
        <v>15</v>
      </c>
      <c r="B2" s="91" t="s">
        <v>95</v>
      </c>
      <c r="C2" s="1"/>
      <c r="D2" s="94" t="s">
        <v>96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210672</v>
      </c>
      <c r="C7" s="9"/>
      <c r="D7" s="9">
        <f>D8+D9+D10+D11+D12</f>
        <v>60763.9</v>
      </c>
      <c r="E7" s="10"/>
      <c r="F7" s="11">
        <f aca="true" t="shared" si="0" ref="F7:F17">(D7/B7)*100</f>
        <v>28.842893217893216</v>
      </c>
    </row>
    <row r="8" spans="1:6" ht="60" customHeight="1">
      <c r="A8" s="26" t="s">
        <v>50</v>
      </c>
      <c r="B8" s="12">
        <v>209392</v>
      </c>
      <c r="C8" s="12"/>
      <c r="D8" s="12">
        <v>60590.5</v>
      </c>
      <c r="E8" s="13"/>
      <c r="F8" s="13">
        <f t="shared" si="0"/>
        <v>28.93639680599068</v>
      </c>
    </row>
    <row r="9" spans="1:6" ht="93" customHeight="1">
      <c r="A9" s="26" t="s">
        <v>40</v>
      </c>
      <c r="B9" s="12">
        <v>106</v>
      </c>
      <c r="C9" s="12"/>
      <c r="D9" s="12">
        <v>7.6</v>
      </c>
      <c r="E9" s="13"/>
      <c r="F9" s="13">
        <f t="shared" si="0"/>
        <v>7.169811320754717</v>
      </c>
    </row>
    <row r="10" spans="1:6" ht="36.75" customHeight="1">
      <c r="A10" s="26" t="s">
        <v>41</v>
      </c>
      <c r="B10" s="12">
        <v>1074</v>
      </c>
      <c r="C10" s="12"/>
      <c r="D10" s="12">
        <v>257.1</v>
      </c>
      <c r="E10" s="13"/>
      <c r="F10" s="13">
        <f t="shared" si="0"/>
        <v>23.93854748603352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2198.9</v>
      </c>
      <c r="E13" s="15"/>
      <c r="F13" s="15">
        <f t="shared" si="0"/>
        <v>26.47044661129168</v>
      </c>
    </row>
    <row r="14" spans="1:6" ht="48">
      <c r="A14" s="26" t="s">
        <v>2</v>
      </c>
      <c r="B14" s="12">
        <v>2953</v>
      </c>
      <c r="C14" s="12"/>
      <c r="D14" s="12">
        <v>966</v>
      </c>
      <c r="E14" s="13"/>
      <c r="F14" s="13">
        <f t="shared" si="0"/>
        <v>32.71249576701659</v>
      </c>
    </row>
    <row r="15" spans="1:6" ht="74.25" customHeight="1">
      <c r="A15" s="26" t="s">
        <v>3</v>
      </c>
      <c r="B15" s="12">
        <v>21</v>
      </c>
      <c r="C15" s="12"/>
      <c r="D15" s="12">
        <v>6.7</v>
      </c>
      <c r="E15" s="13"/>
      <c r="F15" s="13">
        <f t="shared" si="0"/>
        <v>31.90476190476191</v>
      </c>
    </row>
    <row r="16" spans="1:6" ht="48">
      <c r="A16" s="26" t="s">
        <v>57</v>
      </c>
      <c r="B16" s="12">
        <v>5882</v>
      </c>
      <c r="C16" s="12"/>
      <c r="D16" s="12">
        <v>1416.3</v>
      </c>
      <c r="E16" s="13"/>
      <c r="F16" s="13">
        <f t="shared" si="0"/>
        <v>24.07854471268276</v>
      </c>
    </row>
    <row r="17" spans="1:6" ht="48">
      <c r="A17" s="26" t="s">
        <v>4</v>
      </c>
      <c r="B17" s="12">
        <v>-549</v>
      </c>
      <c r="C17" s="12"/>
      <c r="D17" s="12">
        <v>-190.1</v>
      </c>
      <c r="E17" s="13"/>
      <c r="F17" s="13">
        <f t="shared" si="0"/>
        <v>34.626593806921676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8081.199999999999</v>
      </c>
      <c r="E18" s="10"/>
      <c r="F18" s="11">
        <f>(D18/B18)*100</f>
        <v>23.001736259357298</v>
      </c>
    </row>
    <row r="19" spans="1:6" ht="24">
      <c r="A19" s="26" t="s">
        <v>88</v>
      </c>
      <c r="B19" s="12">
        <v>10972</v>
      </c>
      <c r="C19" s="12"/>
      <c r="D19" s="12">
        <v>3338.1</v>
      </c>
      <c r="E19" s="10"/>
      <c r="F19" s="11"/>
    </row>
    <row r="20" spans="1:6" ht="24">
      <c r="A20" s="26" t="s">
        <v>26</v>
      </c>
      <c r="B20" s="12">
        <v>23980</v>
      </c>
      <c r="C20" s="12"/>
      <c r="D20" s="12">
        <v>4700.9</v>
      </c>
      <c r="E20" s="13"/>
      <c r="F20" s="13">
        <f>(D20/B20)*100</f>
        <v>19.60341951626355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42.2</v>
      </c>
      <c r="E22" s="13"/>
      <c r="F22" s="13">
        <f>(D22/B22)*100</f>
        <v>27.94701986754967</v>
      </c>
    </row>
    <row r="23" spans="1:6" ht="15">
      <c r="A23" s="25" t="s">
        <v>17</v>
      </c>
      <c r="B23" s="9">
        <f>B24+B26+B25</f>
        <v>28334</v>
      </c>
      <c r="C23" s="9"/>
      <c r="D23" s="9">
        <f>D24+D26+D25</f>
        <v>5324.2</v>
      </c>
      <c r="E23" s="10"/>
      <c r="F23" s="10">
        <f>(D23/B23)*100</f>
        <v>18.790851979953413</v>
      </c>
    </row>
    <row r="24" spans="1:6" ht="15" customHeight="1">
      <c r="A24" s="26" t="s">
        <v>61</v>
      </c>
      <c r="B24" s="12">
        <v>3325</v>
      </c>
      <c r="C24" s="12"/>
      <c r="D24" s="12">
        <v>807.7</v>
      </c>
      <c r="E24" s="13"/>
      <c r="F24" s="13">
        <f>(D24/B24)*100</f>
        <v>24.29172932330827</v>
      </c>
    </row>
    <row r="25" spans="1:6" ht="12.75">
      <c r="A25" s="26" t="s">
        <v>5</v>
      </c>
      <c r="B25" s="12">
        <v>1428</v>
      </c>
      <c r="C25" s="12"/>
      <c r="D25" s="12">
        <v>191.6</v>
      </c>
      <c r="E25" s="13"/>
      <c r="F25" s="13">
        <f>(D25/B25)*100</f>
        <v>13.417366946778712</v>
      </c>
    </row>
    <row r="26" spans="1:6" ht="13.5" customHeight="1">
      <c r="A26" s="27" t="s">
        <v>18</v>
      </c>
      <c r="B26" s="12">
        <v>23581</v>
      </c>
      <c r="C26" s="12"/>
      <c r="D26" s="12">
        <v>4324.9</v>
      </c>
      <c r="E26" s="13"/>
      <c r="F26" s="13">
        <f>(D26/B26)*100</f>
        <v>18.340613205546838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2374.6</v>
      </c>
      <c r="E27" s="10">
        <f>E28+E30</f>
        <v>0</v>
      </c>
      <c r="F27" s="10">
        <f>F28</f>
        <v>23.96940418679549</v>
      </c>
    </row>
    <row r="28" spans="1:6" ht="64.5" customHeight="1">
      <c r="A28" s="28" t="s">
        <v>62</v>
      </c>
      <c r="B28" s="12">
        <v>6210</v>
      </c>
      <c r="C28" s="12"/>
      <c r="D28" s="12">
        <v>1488.5</v>
      </c>
      <c r="E28" s="13"/>
      <c r="F28" s="13">
        <f>(D28/B28)*100</f>
        <v>23.96940418679549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885.6</v>
      </c>
      <c r="E30" s="13"/>
      <c r="F30" s="13">
        <f>(D30/B30)*100</f>
        <v>22.86599535243997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6322.4</v>
      </c>
      <c r="E33" s="10"/>
      <c r="F33" s="10">
        <f>(D33/B33)*100</f>
        <v>25.545050505050504</v>
      </c>
    </row>
    <row r="34" spans="1:6" ht="69.75" customHeight="1">
      <c r="A34" s="26" t="s">
        <v>43</v>
      </c>
      <c r="B34" s="12">
        <v>23815</v>
      </c>
      <c r="C34" s="12"/>
      <c r="D34" s="12">
        <v>5955.2</v>
      </c>
      <c r="E34" s="13"/>
      <c r="F34" s="13">
        <f>(D34/B34)*100</f>
        <v>25.006088599622085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367.2</v>
      </c>
      <c r="E36" s="13"/>
      <c r="F36" s="13">
        <f>D36/B36*100</f>
        <v>39.27272727272727</v>
      </c>
    </row>
    <row r="37" spans="1:6" ht="15">
      <c r="A37" s="25" t="s">
        <v>28</v>
      </c>
      <c r="B37" s="9">
        <f>B38</f>
        <v>1855</v>
      </c>
      <c r="C37" s="9"/>
      <c r="D37" s="9">
        <f>D38</f>
        <v>635</v>
      </c>
      <c r="E37" s="10"/>
      <c r="F37" s="10">
        <f>(D37/B37)*100</f>
        <v>34.23180592991914</v>
      </c>
    </row>
    <row r="38" spans="1:6" ht="12.75" customHeight="1">
      <c r="A38" s="26" t="s">
        <v>49</v>
      </c>
      <c r="B38" s="12">
        <v>1855</v>
      </c>
      <c r="C38" s="12"/>
      <c r="D38" s="12">
        <v>635</v>
      </c>
      <c r="E38" s="13"/>
      <c r="F38" s="13">
        <f>(D38/B38)*100</f>
        <v>34.23180592991914</v>
      </c>
    </row>
    <row r="39" spans="1:6" ht="24">
      <c r="A39" s="25" t="s">
        <v>44</v>
      </c>
      <c r="B39" s="9">
        <f>B40+B41</f>
        <v>650</v>
      </c>
      <c r="C39" s="9"/>
      <c r="D39" s="9">
        <f>D40+D41</f>
        <v>8405.8</v>
      </c>
      <c r="E39" s="10"/>
      <c r="F39" s="10">
        <f>D39/B39*100</f>
        <v>1293.1999999999998</v>
      </c>
    </row>
    <row r="40" spans="1:6" ht="18" customHeight="1">
      <c r="A40" s="27" t="s">
        <v>66</v>
      </c>
      <c r="B40" s="17">
        <v>27</v>
      </c>
      <c r="C40" s="17"/>
      <c r="D40" s="17">
        <v>7</v>
      </c>
      <c r="E40" s="18"/>
      <c r="F40" s="18">
        <f>D40/B40*100</f>
        <v>25.925925925925924</v>
      </c>
    </row>
    <row r="41" spans="1:6" ht="15" customHeight="1">
      <c r="A41" s="26" t="s">
        <v>67</v>
      </c>
      <c r="B41" s="17">
        <v>623</v>
      </c>
      <c r="C41" s="17"/>
      <c r="D41" s="17">
        <v>8398.8</v>
      </c>
      <c r="E41" s="18"/>
      <c r="F41" s="18">
        <f>D41/B41*100</f>
        <v>1348.1219903691813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135.1</v>
      </c>
      <c r="E42" s="10"/>
      <c r="F42" s="10">
        <f>(D42/B42)*100</f>
        <v>15.162738496071828</v>
      </c>
    </row>
    <row r="43" spans="1:6" ht="21" customHeight="1">
      <c r="A43" s="26" t="s">
        <v>68</v>
      </c>
      <c r="B43" s="17">
        <v>84</v>
      </c>
      <c r="C43" s="17"/>
      <c r="D43" s="17">
        <v>24.5</v>
      </c>
      <c r="E43" s="18"/>
      <c r="F43" s="18">
        <f>D43/B43*100</f>
        <v>29.166666666666668</v>
      </c>
    </row>
    <row r="44" spans="1:6" ht="74.25" customHeight="1">
      <c r="A44" s="30" t="s">
        <v>69</v>
      </c>
      <c r="B44" s="17">
        <v>227</v>
      </c>
      <c r="C44" s="17"/>
      <c r="D44" s="17">
        <v>28.9</v>
      </c>
      <c r="E44" s="18"/>
      <c r="F44" s="18">
        <f>D44/B44*100</f>
        <v>12.731277533039648</v>
      </c>
    </row>
    <row r="45" spans="1:6" ht="30" customHeight="1">
      <c r="A45" s="26" t="s">
        <v>70</v>
      </c>
      <c r="B45" s="17">
        <v>580</v>
      </c>
      <c r="C45" s="17"/>
      <c r="D45" s="17">
        <v>81.7</v>
      </c>
      <c r="E45" s="18"/>
      <c r="F45" s="18">
        <f>D45/B45*100</f>
        <v>14.086206896551726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1104.7</v>
      </c>
      <c r="E46" s="10"/>
      <c r="F46" s="10">
        <f>(D46/B46)*100</f>
        <v>25.198448905109487</v>
      </c>
    </row>
    <row r="47" spans="1:6" ht="33.75" customHeight="1">
      <c r="A47" s="27" t="s">
        <v>71</v>
      </c>
      <c r="B47" s="17">
        <v>100</v>
      </c>
      <c r="C47" s="17"/>
      <c r="D47" s="17">
        <v>28.6</v>
      </c>
      <c r="E47" s="19">
        <v>51</v>
      </c>
      <c r="F47" s="18">
        <f>(D47/B47)*100</f>
        <v>28.6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92</v>
      </c>
      <c r="E49" s="19">
        <v>71</v>
      </c>
      <c r="F49" s="18">
        <f>(D49/B49)*100</f>
        <v>15.972222222222221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20</v>
      </c>
      <c r="E51" s="19">
        <v>121.2</v>
      </c>
      <c r="F51" s="18">
        <f aca="true" t="shared" si="1" ref="F51:F67">D51/B51*100</f>
        <v>16.39344262295082</v>
      </c>
    </row>
    <row r="52" spans="1:6" ht="68.25" customHeight="1">
      <c r="A52" s="26" t="s">
        <v>99</v>
      </c>
      <c r="B52" s="17">
        <v>1002</v>
      </c>
      <c r="C52" s="17"/>
      <c r="D52" s="17">
        <v>100.4</v>
      </c>
      <c r="E52" s="19">
        <v>887.3</v>
      </c>
      <c r="F52" s="18">
        <f t="shared" si="1"/>
        <v>10.01996007984032</v>
      </c>
    </row>
    <row r="53" spans="1:6" ht="27" customHeight="1">
      <c r="A53" s="26" t="s">
        <v>74</v>
      </c>
      <c r="B53" s="17">
        <v>50</v>
      </c>
      <c r="C53" s="17"/>
      <c r="D53" s="17">
        <v>15</v>
      </c>
      <c r="E53" s="19">
        <v>347.5</v>
      </c>
      <c r="F53" s="18">
        <f t="shared" si="1"/>
        <v>30</v>
      </c>
    </row>
    <row r="54" spans="1:6" ht="54" customHeight="1">
      <c r="A54" s="27" t="s">
        <v>75</v>
      </c>
      <c r="B54" s="17">
        <v>448</v>
      </c>
      <c r="C54" s="17"/>
      <c r="D54" s="17">
        <v>426.5</v>
      </c>
      <c r="E54" s="19">
        <v>87.6</v>
      </c>
      <c r="F54" s="18">
        <f t="shared" si="1"/>
        <v>95.20089285714286</v>
      </c>
    </row>
    <row r="55" spans="1:6" ht="60" customHeight="1">
      <c r="A55" s="26" t="s">
        <v>59</v>
      </c>
      <c r="B55" s="17">
        <v>32</v>
      </c>
      <c r="C55" s="17"/>
      <c r="D55" s="17">
        <v>18</v>
      </c>
      <c r="E55" s="19">
        <v>221.8</v>
      </c>
      <c r="F55" s="18">
        <f t="shared" si="1"/>
        <v>56.25</v>
      </c>
    </row>
    <row r="56" spans="1:6" ht="42" customHeight="1">
      <c r="A56" s="26" t="s">
        <v>76</v>
      </c>
      <c r="B56" s="17">
        <v>130</v>
      </c>
      <c r="C56" s="17"/>
      <c r="D56" s="17">
        <v>15.7</v>
      </c>
      <c r="E56" s="19">
        <v>68.4</v>
      </c>
      <c r="F56" s="18">
        <f t="shared" si="1"/>
        <v>12.076923076923077</v>
      </c>
    </row>
    <row r="57" spans="1:6" ht="24.75" customHeight="1">
      <c r="A57" s="26" t="s">
        <v>77</v>
      </c>
      <c r="B57" s="17">
        <v>1924</v>
      </c>
      <c r="C57" s="17"/>
      <c r="D57" s="17">
        <v>388.5</v>
      </c>
      <c r="E57" s="17">
        <v>3536.16</v>
      </c>
      <c r="F57" s="18">
        <f t="shared" si="1"/>
        <v>20.192307692307693</v>
      </c>
    </row>
    <row r="58" spans="1:6" ht="18" customHeight="1">
      <c r="A58" s="25" t="s">
        <v>78</v>
      </c>
      <c r="B58" s="9">
        <v>514</v>
      </c>
      <c r="C58" s="9"/>
      <c r="D58" s="9">
        <v>89.4</v>
      </c>
      <c r="E58" s="10"/>
      <c r="F58" s="18">
        <f t="shared" si="1"/>
        <v>17.39299610894942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95435.2</v>
      </c>
      <c r="E59" s="10"/>
      <c r="F59" s="10">
        <f t="shared" si="1"/>
        <v>29.312365624424103</v>
      </c>
    </row>
    <row r="60" spans="1:6" ht="15">
      <c r="A60" s="25" t="s">
        <v>32</v>
      </c>
      <c r="B60" s="9">
        <f>B61+B67+B68+B69</f>
        <v>1369927.3</v>
      </c>
      <c r="C60" s="9">
        <f>C61+C67+C68+C69</f>
        <v>0</v>
      </c>
      <c r="D60" s="9">
        <f>D61+D67+D68+D69</f>
        <v>299845.3</v>
      </c>
      <c r="E60" s="10"/>
      <c r="F60" s="10">
        <f t="shared" si="1"/>
        <v>21.887679733077807</v>
      </c>
    </row>
    <row r="61" spans="1:6" ht="24.75" customHeight="1">
      <c r="A61" s="31" t="s">
        <v>79</v>
      </c>
      <c r="B61" s="9">
        <f>B63+B64+B65+B66</f>
        <v>1369204</v>
      </c>
      <c r="C61" s="9">
        <f>C63+C64+C65+C66</f>
        <v>0</v>
      </c>
      <c r="D61" s="9">
        <f>D63+D64+D65+D66</f>
        <v>305992.2</v>
      </c>
      <c r="E61" s="10"/>
      <c r="F61" s="10">
        <f t="shared" si="1"/>
        <v>22.34818186333081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97794.5</v>
      </c>
      <c r="E62" s="20">
        <f>E63</f>
        <v>0</v>
      </c>
      <c r="F62" s="20">
        <f>F63</f>
        <v>26.113560322245572</v>
      </c>
    </row>
    <row r="63" spans="1:6" ht="21.75" customHeight="1">
      <c r="A63" s="26" t="s">
        <v>86</v>
      </c>
      <c r="B63" s="16">
        <v>374497</v>
      </c>
      <c r="C63" s="16"/>
      <c r="D63" s="16">
        <v>97794.5</v>
      </c>
      <c r="E63" s="21"/>
      <c r="F63" s="21">
        <f t="shared" si="1"/>
        <v>26.113560322245572</v>
      </c>
    </row>
    <row r="64" spans="1:6" ht="28.5" customHeight="1">
      <c r="A64" s="26" t="s">
        <v>53</v>
      </c>
      <c r="B64" s="16">
        <v>75169</v>
      </c>
      <c r="C64" s="16"/>
      <c r="D64" s="16">
        <v>621.6</v>
      </c>
      <c r="E64" s="21"/>
      <c r="F64" s="21">
        <f t="shared" si="1"/>
        <v>0.8269366361132914</v>
      </c>
    </row>
    <row r="65" spans="1:6" ht="21.75" customHeight="1">
      <c r="A65" s="26" t="s">
        <v>81</v>
      </c>
      <c r="B65" s="16">
        <v>910612.6</v>
      </c>
      <c r="C65" s="16"/>
      <c r="D65" s="16">
        <v>207576.1</v>
      </c>
      <c r="E65" s="21"/>
      <c r="F65" s="21">
        <f t="shared" si="1"/>
        <v>22.79521500141773</v>
      </c>
    </row>
    <row r="66" spans="1:6" ht="15">
      <c r="A66" s="26" t="s">
        <v>34</v>
      </c>
      <c r="B66" s="16">
        <v>8925.4</v>
      </c>
      <c r="C66" s="16"/>
      <c r="D66" s="16">
        <v>0</v>
      </c>
      <c r="E66" s="21"/>
      <c r="F66" s="21">
        <f t="shared" si="1"/>
        <v>0</v>
      </c>
    </row>
    <row r="67" spans="1:6" ht="15">
      <c r="A67" s="26" t="s">
        <v>87</v>
      </c>
      <c r="B67" s="16">
        <v>723.3</v>
      </c>
      <c r="C67" s="16"/>
      <c r="D67" s="16">
        <v>49</v>
      </c>
      <c r="E67" s="21"/>
      <c r="F67" s="21">
        <f t="shared" si="1"/>
        <v>6.7745057375915945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-6195.9</v>
      </c>
      <c r="E69" s="21"/>
      <c r="F69" s="21"/>
    </row>
    <row r="70" spans="1:6" ht="15">
      <c r="A70" s="25" t="s">
        <v>20</v>
      </c>
      <c r="B70" s="9">
        <f>B59+B60</f>
        <v>1695507.3</v>
      </c>
      <c r="C70" s="9"/>
      <c r="D70" s="9">
        <f>D59+D60</f>
        <v>395280.5</v>
      </c>
      <c r="E70" s="10"/>
      <c r="F70" s="10">
        <f>D70/B70*100</f>
        <v>23.313405964102895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66168.5</v>
      </c>
      <c r="C72" s="17"/>
      <c r="D72" s="17">
        <v>17419.9</v>
      </c>
      <c r="E72" s="18"/>
      <c r="F72" s="18">
        <f>(D72/B72)*100</f>
        <v>26.3265753341847</v>
      </c>
    </row>
    <row r="73" spans="1:6" ht="13.5">
      <c r="A73" s="26" t="s">
        <v>33</v>
      </c>
      <c r="B73" s="17">
        <v>253.9</v>
      </c>
      <c r="C73" s="17"/>
      <c r="D73" s="17">
        <v>46.5</v>
      </c>
      <c r="E73" s="18"/>
      <c r="F73" s="18">
        <f>D73/B73*100</f>
        <v>18.314296967309964</v>
      </c>
    </row>
    <row r="74" spans="1:6" ht="13.5">
      <c r="A74" s="26" t="s">
        <v>30</v>
      </c>
      <c r="B74" s="17">
        <v>10486.6</v>
      </c>
      <c r="C74" s="17"/>
      <c r="D74" s="17">
        <v>3148.6</v>
      </c>
      <c r="E74" s="18"/>
      <c r="F74" s="18">
        <f aca="true" t="shared" si="2" ref="F74:F84">(D74/B74)*100</f>
        <v>30.024984265634235</v>
      </c>
    </row>
    <row r="75" spans="1:6" ht="13.5">
      <c r="A75" s="26" t="s">
        <v>31</v>
      </c>
      <c r="B75" s="17">
        <v>140427.8</v>
      </c>
      <c r="C75" s="17"/>
      <c r="D75" s="17">
        <v>21398.9</v>
      </c>
      <c r="E75" s="18"/>
      <c r="F75" s="18">
        <f t="shared" si="2"/>
        <v>15.238364483385771</v>
      </c>
    </row>
    <row r="76" spans="1:6" ht="13.5">
      <c r="A76" s="26" t="s">
        <v>39</v>
      </c>
      <c r="B76" s="17">
        <v>79853.5</v>
      </c>
      <c r="C76" s="17"/>
      <c r="D76" s="17">
        <v>11652.5</v>
      </c>
      <c r="E76" s="18"/>
      <c r="F76" s="18">
        <f t="shared" si="2"/>
        <v>14.592347235875696</v>
      </c>
    </row>
    <row r="77" spans="1:6" ht="13.5">
      <c r="A77" s="26" t="s">
        <v>22</v>
      </c>
      <c r="B77" s="17">
        <v>798265.4</v>
      </c>
      <c r="C77" s="17"/>
      <c r="D77" s="17">
        <v>188681.9</v>
      </c>
      <c r="E77" s="18"/>
      <c r="F77" s="18">
        <f t="shared" si="2"/>
        <v>23.63648731361775</v>
      </c>
    </row>
    <row r="78" spans="1:6" ht="13.5">
      <c r="A78" s="26" t="s">
        <v>38</v>
      </c>
      <c r="B78" s="17">
        <v>86533.6</v>
      </c>
      <c r="C78" s="17"/>
      <c r="D78" s="17">
        <v>23429.6</v>
      </c>
      <c r="E78" s="18"/>
      <c r="F78" s="18">
        <f t="shared" si="2"/>
        <v>27.07572549853467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481630</v>
      </c>
      <c r="C81" s="17"/>
      <c r="D81" s="17">
        <v>106956</v>
      </c>
      <c r="E81" s="18"/>
      <c r="F81" s="18">
        <f t="shared" si="2"/>
        <v>22.20708842887694</v>
      </c>
    </row>
    <row r="82" spans="1:6" ht="13.5">
      <c r="A82" s="26" t="s">
        <v>46</v>
      </c>
      <c r="B82" s="17">
        <v>32447.5</v>
      </c>
      <c r="C82" s="17"/>
      <c r="D82" s="17">
        <v>8819.1</v>
      </c>
      <c r="E82" s="18"/>
      <c r="F82" s="18">
        <f t="shared" si="2"/>
        <v>27.179597811849916</v>
      </c>
    </row>
    <row r="83" spans="1:6" ht="13.5">
      <c r="A83" s="26" t="s">
        <v>47</v>
      </c>
      <c r="B83" s="17">
        <v>8569.7</v>
      </c>
      <c r="C83" s="17"/>
      <c r="D83" s="17">
        <v>1910.8</v>
      </c>
      <c r="E83" s="18"/>
      <c r="F83" s="18">
        <f t="shared" si="2"/>
        <v>22.297163261257687</v>
      </c>
    </row>
    <row r="84" spans="1:6" ht="13.5">
      <c r="A84" s="26" t="s">
        <v>48</v>
      </c>
      <c r="B84" s="17">
        <v>26</v>
      </c>
      <c r="C84" s="17"/>
      <c r="D84" s="17">
        <v>4.7</v>
      </c>
      <c r="E84" s="18"/>
      <c r="F84" s="18">
        <f t="shared" si="2"/>
        <v>18.076923076923077</v>
      </c>
    </row>
    <row r="85" spans="1:7" ht="15">
      <c r="A85" s="25" t="s">
        <v>24</v>
      </c>
      <c r="B85" s="9">
        <f>SUM(B72:B84)</f>
        <v>1704662.5</v>
      </c>
      <c r="C85" s="9">
        <f>SUM(C72:C84)</f>
        <v>0</v>
      </c>
      <c r="D85" s="9">
        <f>SUM(D72:D84)</f>
        <v>383468.49999999994</v>
      </c>
      <c r="E85" s="10">
        <f>SUM(E72:E84)</f>
        <v>0</v>
      </c>
      <c r="F85" s="10">
        <f>D85/B85*100</f>
        <v>22.495273991185936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-11812.000000000058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-2502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-2502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-2502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-9310.000000000058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101</v>
      </c>
      <c r="B1" s="90"/>
      <c r="C1" s="90"/>
      <c r="D1" s="90"/>
      <c r="E1" s="90"/>
      <c r="F1" s="90"/>
    </row>
    <row r="2" spans="1:6" ht="12.75">
      <c r="A2" s="87" t="s">
        <v>15</v>
      </c>
      <c r="B2" s="91" t="s">
        <v>95</v>
      </c>
      <c r="C2" s="1"/>
      <c r="D2" s="94" t="s">
        <v>102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80526.9</v>
      </c>
      <c r="E7" s="10"/>
      <c r="F7" s="11">
        <f aca="true" t="shared" si="0" ref="F7:F17">(D7/B7)*100</f>
        <v>38.75043910513981</v>
      </c>
    </row>
    <row r="8" spans="1:6" ht="60" customHeight="1">
      <c r="A8" s="26" t="s">
        <v>50</v>
      </c>
      <c r="B8" s="12">
        <v>206529</v>
      </c>
      <c r="C8" s="12"/>
      <c r="D8" s="12">
        <v>80232.7</v>
      </c>
      <c r="E8" s="13"/>
      <c r="F8" s="13">
        <f t="shared" si="0"/>
        <v>38.84815207549545</v>
      </c>
    </row>
    <row r="9" spans="1:6" ht="93" customHeight="1">
      <c r="A9" s="26" t="s">
        <v>40</v>
      </c>
      <c r="B9" s="12">
        <v>106</v>
      </c>
      <c r="C9" s="12"/>
      <c r="D9" s="12">
        <v>30.8</v>
      </c>
      <c r="E9" s="13"/>
      <c r="F9" s="13">
        <f t="shared" si="0"/>
        <v>29.056603773584904</v>
      </c>
    </row>
    <row r="10" spans="1:6" ht="36.75" customHeight="1">
      <c r="A10" s="26" t="s">
        <v>41</v>
      </c>
      <c r="B10" s="12">
        <v>1074</v>
      </c>
      <c r="C10" s="12"/>
      <c r="D10" s="12">
        <v>354.7</v>
      </c>
      <c r="E10" s="13"/>
      <c r="F10" s="13">
        <f t="shared" si="0"/>
        <v>33.02607076350093</v>
      </c>
    </row>
    <row r="11" spans="1:6" ht="72">
      <c r="A11" s="26" t="s">
        <v>58</v>
      </c>
      <c r="B11" s="12">
        <v>100</v>
      </c>
      <c r="C11" s="12"/>
      <c r="D11" s="12">
        <v>3.4</v>
      </c>
      <c r="E11" s="13"/>
      <c r="F11" s="13">
        <f t="shared" si="0"/>
        <v>3.4000000000000004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2894.4</v>
      </c>
      <c r="E13" s="15"/>
      <c r="F13" s="15">
        <f t="shared" si="0"/>
        <v>34.84290357529794</v>
      </c>
    </row>
    <row r="14" spans="1:6" ht="48">
      <c r="A14" s="26" t="s">
        <v>2</v>
      </c>
      <c r="B14" s="12">
        <v>2953</v>
      </c>
      <c r="C14" s="12"/>
      <c r="D14" s="12">
        <v>1302.6</v>
      </c>
      <c r="E14" s="13"/>
      <c r="F14" s="13">
        <f t="shared" si="0"/>
        <v>44.11107348459194</v>
      </c>
    </row>
    <row r="15" spans="1:6" ht="74.25" customHeight="1">
      <c r="A15" s="26" t="s">
        <v>3</v>
      </c>
      <c r="B15" s="12">
        <v>21</v>
      </c>
      <c r="C15" s="12"/>
      <c r="D15" s="12">
        <v>9.5</v>
      </c>
      <c r="E15" s="13"/>
      <c r="F15" s="13">
        <f t="shared" si="0"/>
        <v>45.23809523809524</v>
      </c>
    </row>
    <row r="16" spans="1:6" ht="48">
      <c r="A16" s="26" t="s">
        <v>57</v>
      </c>
      <c r="B16" s="12">
        <v>5882</v>
      </c>
      <c r="C16" s="12"/>
      <c r="D16" s="12">
        <v>1851.5</v>
      </c>
      <c r="E16" s="13"/>
      <c r="F16" s="13">
        <f t="shared" si="0"/>
        <v>31.477388643318598</v>
      </c>
    </row>
    <row r="17" spans="1:6" ht="48">
      <c r="A17" s="26" t="s">
        <v>4</v>
      </c>
      <c r="B17" s="12">
        <v>-549</v>
      </c>
      <c r="C17" s="12"/>
      <c r="D17" s="12">
        <v>-269.2</v>
      </c>
      <c r="E17" s="13"/>
      <c r="F17" s="13">
        <f t="shared" si="0"/>
        <v>49.03460837887067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16213</v>
      </c>
      <c r="E18" s="10"/>
      <c r="F18" s="11">
        <f>(D18/B18)*100</f>
        <v>54.20957603316838</v>
      </c>
    </row>
    <row r="19" spans="1:6" ht="24">
      <c r="A19" s="26" t="s">
        <v>88</v>
      </c>
      <c r="B19" s="12">
        <v>10972</v>
      </c>
      <c r="C19" s="12"/>
      <c r="D19" s="12">
        <v>7074.3</v>
      </c>
      <c r="E19" s="10"/>
      <c r="F19" s="11"/>
    </row>
    <row r="20" spans="1:6" ht="24">
      <c r="A20" s="26" t="s">
        <v>26</v>
      </c>
      <c r="B20" s="12">
        <v>18755</v>
      </c>
      <c r="C20" s="12"/>
      <c r="D20" s="12">
        <v>9046.7</v>
      </c>
      <c r="E20" s="13"/>
      <c r="F20" s="13">
        <f>(D20/B20)*100</f>
        <v>48.23620367901893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92</v>
      </c>
      <c r="E22" s="13"/>
      <c r="F22" s="13">
        <f>(D22/B22)*100</f>
        <v>60.9271523178808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7680.200000000001</v>
      </c>
      <c r="E23" s="10"/>
      <c r="F23" s="10">
        <f>(D23/B23)*100</f>
        <v>28.514888245340465</v>
      </c>
    </row>
    <row r="24" spans="1:6" ht="15" customHeight="1">
      <c r="A24" s="26" t="s">
        <v>61</v>
      </c>
      <c r="B24" s="12">
        <v>3325</v>
      </c>
      <c r="C24" s="12"/>
      <c r="D24" s="12">
        <v>892.8</v>
      </c>
      <c r="E24" s="13"/>
      <c r="F24" s="13">
        <f>(D24/B24)*100</f>
        <v>26.85112781954887</v>
      </c>
    </row>
    <row r="25" spans="1:6" ht="12.75">
      <c r="A25" s="26" t="s">
        <v>5</v>
      </c>
      <c r="B25" s="12">
        <v>1428</v>
      </c>
      <c r="C25" s="12"/>
      <c r="D25" s="12">
        <v>228.1</v>
      </c>
      <c r="E25" s="13"/>
      <c r="F25" s="13">
        <f>(D25/B25)*100</f>
        <v>15.973389355742295</v>
      </c>
    </row>
    <row r="26" spans="1:6" ht="13.5" customHeight="1">
      <c r="A26" s="27" t="s">
        <v>18</v>
      </c>
      <c r="B26" s="12">
        <v>22181</v>
      </c>
      <c r="C26" s="12"/>
      <c r="D26" s="12">
        <v>6559.3</v>
      </c>
      <c r="E26" s="13"/>
      <c r="F26" s="13">
        <f>(D26/B26)*100</f>
        <v>29.571705513727963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3447.5</v>
      </c>
      <c r="E27" s="10">
        <f>E28+E30</f>
        <v>0</v>
      </c>
      <c r="F27" s="10">
        <f>F28</f>
        <v>35.405797101449274</v>
      </c>
    </row>
    <row r="28" spans="1:6" ht="64.5" customHeight="1">
      <c r="A28" s="28" t="s">
        <v>62</v>
      </c>
      <c r="B28" s="12">
        <v>6210</v>
      </c>
      <c r="C28" s="12"/>
      <c r="D28" s="12">
        <v>2198.7</v>
      </c>
      <c r="E28" s="13"/>
      <c r="F28" s="13">
        <f>(D28/B28)*100</f>
        <v>35.405797101449274</v>
      </c>
    </row>
    <row r="29" spans="1:6" ht="64.5" customHeight="1">
      <c r="A29" s="26" t="s">
        <v>98</v>
      </c>
      <c r="B29" s="12">
        <v>7</v>
      </c>
      <c r="C29" s="12"/>
      <c r="D29" s="12">
        <v>0.5</v>
      </c>
      <c r="E29" s="13"/>
      <c r="F29" s="13">
        <f>(D29/B29)*100</f>
        <v>7.142857142857142</v>
      </c>
    </row>
    <row r="30" spans="1:6" ht="64.5" customHeight="1">
      <c r="A30" s="28" t="s">
        <v>85</v>
      </c>
      <c r="B30" s="12">
        <v>3873</v>
      </c>
      <c r="C30" s="12"/>
      <c r="D30" s="12">
        <v>1248.3</v>
      </c>
      <c r="E30" s="13"/>
      <c r="F30" s="13">
        <f>(D30/B30)*100</f>
        <v>32.23082881487219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8502.5</v>
      </c>
      <c r="E33" s="10"/>
      <c r="F33" s="10">
        <f>(D33/B33)*100</f>
        <v>34.35353535353535</v>
      </c>
    </row>
    <row r="34" spans="1:6" ht="69.75" customHeight="1">
      <c r="A34" s="26" t="s">
        <v>43</v>
      </c>
      <c r="B34" s="12">
        <v>23815</v>
      </c>
      <c r="C34" s="12"/>
      <c r="D34" s="12">
        <v>7992.6</v>
      </c>
      <c r="E34" s="13"/>
      <c r="F34" s="13">
        <f>(D34/B34)*100</f>
        <v>33.56120092378753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509.9</v>
      </c>
      <c r="E36" s="13"/>
      <c r="F36" s="13">
        <f>D36/B36*100</f>
        <v>54.53475935828877</v>
      </c>
    </row>
    <row r="37" spans="1:6" ht="15">
      <c r="A37" s="25" t="s">
        <v>28</v>
      </c>
      <c r="B37" s="9">
        <f>B38</f>
        <v>1855</v>
      </c>
      <c r="C37" s="9"/>
      <c r="D37" s="9">
        <f>D38</f>
        <v>960.4</v>
      </c>
      <c r="E37" s="10"/>
      <c r="F37" s="10">
        <f>(D37/B37)*100</f>
        <v>51.77358490566037</v>
      </c>
    </row>
    <row r="38" spans="1:6" ht="12.75" customHeight="1">
      <c r="A38" s="26" t="s">
        <v>49</v>
      </c>
      <c r="B38" s="12">
        <v>1855</v>
      </c>
      <c r="C38" s="12"/>
      <c r="D38" s="12">
        <v>960.4</v>
      </c>
      <c r="E38" s="13"/>
      <c r="F38" s="13">
        <f>(D38/B38)*100</f>
        <v>51.77358490566037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17729.6</v>
      </c>
      <c r="E39" s="10"/>
      <c r="F39" s="10">
        <f>D39/B39*100</f>
        <v>174.88261984612348</v>
      </c>
    </row>
    <row r="40" spans="1:6" ht="18" customHeight="1">
      <c r="A40" s="27" t="s">
        <v>66</v>
      </c>
      <c r="B40" s="17">
        <v>27</v>
      </c>
      <c r="C40" s="17"/>
      <c r="D40" s="17">
        <v>8.8</v>
      </c>
      <c r="E40" s="18"/>
      <c r="F40" s="18">
        <f>D40/B40*100</f>
        <v>32.592592592592595</v>
      </c>
    </row>
    <row r="41" spans="1:6" ht="15" customHeight="1">
      <c r="A41" s="26" t="s">
        <v>67</v>
      </c>
      <c r="B41" s="17">
        <v>10111</v>
      </c>
      <c r="C41" s="17"/>
      <c r="D41" s="17">
        <v>17720.8</v>
      </c>
      <c r="E41" s="18"/>
      <c r="F41" s="18">
        <f>D41/B41*100</f>
        <v>175.26258530313518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240.5</v>
      </c>
      <c r="E42" s="10"/>
      <c r="F42" s="10">
        <f>(D42/B42)*100</f>
        <v>26.992143658810324</v>
      </c>
    </row>
    <row r="43" spans="1:6" ht="21" customHeight="1">
      <c r="A43" s="26" t="s">
        <v>68</v>
      </c>
      <c r="B43" s="17">
        <v>84</v>
      </c>
      <c r="C43" s="17"/>
      <c r="D43" s="17">
        <v>33.1</v>
      </c>
      <c r="E43" s="18"/>
      <c r="F43" s="18">
        <f>D43/B43*100</f>
        <v>39.40476190476191</v>
      </c>
    </row>
    <row r="44" spans="1:6" ht="74.25" customHeight="1">
      <c r="A44" s="30" t="s">
        <v>69</v>
      </c>
      <c r="B44" s="17">
        <v>227</v>
      </c>
      <c r="C44" s="17"/>
      <c r="D44" s="17">
        <v>47.9</v>
      </c>
      <c r="E44" s="18"/>
      <c r="F44" s="18">
        <f>D44/B44*100</f>
        <v>21.101321585903083</v>
      </c>
    </row>
    <row r="45" spans="1:6" ht="30" customHeight="1">
      <c r="A45" s="26" t="s">
        <v>70</v>
      </c>
      <c r="B45" s="17">
        <v>580</v>
      </c>
      <c r="C45" s="17"/>
      <c r="D45" s="17">
        <v>159.5</v>
      </c>
      <c r="E45" s="18"/>
      <c r="F45" s="18">
        <f>D45/B45*100</f>
        <v>27.500000000000004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1507</v>
      </c>
      <c r="E46" s="10"/>
      <c r="F46" s="10">
        <f>(D46/B46)*100</f>
        <v>34.375</v>
      </c>
    </row>
    <row r="47" spans="1:6" ht="33.75" customHeight="1">
      <c r="A47" s="27" t="s">
        <v>71</v>
      </c>
      <c r="B47" s="17">
        <v>100</v>
      </c>
      <c r="C47" s="17"/>
      <c r="D47" s="17">
        <v>34.3</v>
      </c>
      <c r="E47" s="19">
        <v>51</v>
      </c>
      <c r="F47" s="18">
        <f>(D47/B47)*100</f>
        <v>34.3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150.5</v>
      </c>
      <c r="E49" s="19">
        <v>71</v>
      </c>
      <c r="F49" s="18">
        <f>(D49/B49)*100</f>
        <v>26.12847222222222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26</v>
      </c>
      <c r="E51" s="19">
        <v>121.2</v>
      </c>
      <c r="F51" s="18">
        <f aca="true" t="shared" si="1" ref="F51:F67">D51/B51*100</f>
        <v>21.311475409836063</v>
      </c>
    </row>
    <row r="52" spans="1:6" ht="68.25" customHeight="1">
      <c r="A52" s="26" t="s">
        <v>99</v>
      </c>
      <c r="B52" s="17">
        <v>1002</v>
      </c>
      <c r="C52" s="17"/>
      <c r="D52" s="17">
        <v>242</v>
      </c>
      <c r="E52" s="19">
        <v>887.3</v>
      </c>
      <c r="F52" s="18">
        <f t="shared" si="1"/>
        <v>24.151696606786427</v>
      </c>
    </row>
    <row r="53" spans="1:6" ht="27" customHeight="1">
      <c r="A53" s="26" t="s">
        <v>74</v>
      </c>
      <c r="B53" s="17">
        <v>50</v>
      </c>
      <c r="C53" s="17"/>
      <c r="D53" s="17">
        <v>22.5</v>
      </c>
      <c r="E53" s="19">
        <v>347.5</v>
      </c>
      <c r="F53" s="18">
        <f t="shared" si="1"/>
        <v>45</v>
      </c>
    </row>
    <row r="54" spans="1:6" ht="54" customHeight="1">
      <c r="A54" s="27" t="s">
        <v>75</v>
      </c>
      <c r="B54" s="17">
        <v>448</v>
      </c>
      <c r="C54" s="17"/>
      <c r="D54" s="17">
        <v>429.7</v>
      </c>
      <c r="E54" s="19">
        <v>87.6</v>
      </c>
      <c r="F54" s="18">
        <f t="shared" si="1"/>
        <v>95.91517857142857</v>
      </c>
    </row>
    <row r="55" spans="1:6" ht="60" customHeight="1">
      <c r="A55" s="26" t="s">
        <v>59</v>
      </c>
      <c r="B55" s="17">
        <v>32</v>
      </c>
      <c r="C55" s="17"/>
      <c r="D55" s="17">
        <v>19.7</v>
      </c>
      <c r="E55" s="19">
        <v>221.8</v>
      </c>
      <c r="F55" s="18">
        <f t="shared" si="1"/>
        <v>61.5625</v>
      </c>
    </row>
    <row r="56" spans="1:6" ht="42" customHeight="1">
      <c r="A56" s="26" t="s">
        <v>76</v>
      </c>
      <c r="B56" s="17">
        <v>130</v>
      </c>
      <c r="C56" s="17"/>
      <c r="D56" s="17">
        <v>25.6</v>
      </c>
      <c r="E56" s="19">
        <v>68.4</v>
      </c>
      <c r="F56" s="18">
        <f t="shared" si="1"/>
        <v>19.692307692307693</v>
      </c>
    </row>
    <row r="57" spans="1:6" ht="24.75" customHeight="1">
      <c r="A57" s="26" t="s">
        <v>77</v>
      </c>
      <c r="B57" s="17">
        <v>1924</v>
      </c>
      <c r="C57" s="17"/>
      <c r="D57" s="17">
        <v>556.7</v>
      </c>
      <c r="E57" s="17">
        <v>3536.16</v>
      </c>
      <c r="F57" s="18">
        <f t="shared" si="1"/>
        <v>28.93451143451144</v>
      </c>
    </row>
    <row r="58" spans="1:6" ht="18" customHeight="1">
      <c r="A58" s="25" t="s">
        <v>78</v>
      </c>
      <c r="B58" s="9">
        <v>514</v>
      </c>
      <c r="C58" s="9"/>
      <c r="D58" s="9">
        <v>133.2</v>
      </c>
      <c r="E58" s="10"/>
      <c r="F58" s="18">
        <f t="shared" si="1"/>
        <v>25.91439688715953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139835.19999999998</v>
      </c>
      <c r="E59" s="10"/>
      <c r="F59" s="10">
        <f t="shared" si="1"/>
        <v>42.94956692671539</v>
      </c>
    </row>
    <row r="60" spans="1:6" ht="15">
      <c r="A60" s="25" t="s">
        <v>32</v>
      </c>
      <c r="B60" s="9">
        <f>B61+B67+B68+B69</f>
        <v>1372338.4</v>
      </c>
      <c r="C60" s="9">
        <f>C61+C67+C68+C69</f>
        <v>0</v>
      </c>
      <c r="D60" s="9">
        <f>D61+D67+D68+D69</f>
        <v>405166.19999999995</v>
      </c>
      <c r="E60" s="10"/>
      <c r="F60" s="10">
        <f t="shared" si="1"/>
        <v>29.523782180838193</v>
      </c>
    </row>
    <row r="61" spans="1:6" ht="24.75" customHeight="1">
      <c r="A61" s="31" t="s">
        <v>79</v>
      </c>
      <c r="B61" s="9">
        <f>B63+B64+B65+B66</f>
        <v>1371605.0999999999</v>
      </c>
      <c r="C61" s="9">
        <f>C63+C64+C65+C66</f>
        <v>0</v>
      </c>
      <c r="D61" s="9">
        <f>D63+D64+D65+D66</f>
        <v>412796.6</v>
      </c>
      <c r="E61" s="10"/>
      <c r="F61" s="10">
        <f t="shared" si="1"/>
        <v>30.095878179513914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125844.5</v>
      </c>
      <c r="E62" s="20">
        <f>E63</f>
        <v>0</v>
      </c>
      <c r="F62" s="20">
        <f>F63</f>
        <v>33.60360697148442</v>
      </c>
    </row>
    <row r="63" spans="1:6" ht="21.75" customHeight="1">
      <c r="A63" s="26" t="s">
        <v>86</v>
      </c>
      <c r="B63" s="16">
        <v>374497</v>
      </c>
      <c r="C63" s="16"/>
      <c r="D63" s="16">
        <v>125844.5</v>
      </c>
      <c r="E63" s="21"/>
      <c r="F63" s="21">
        <f t="shared" si="1"/>
        <v>33.60360697148442</v>
      </c>
    </row>
    <row r="64" spans="1:6" ht="28.5" customHeight="1">
      <c r="A64" s="26" t="s">
        <v>53</v>
      </c>
      <c r="B64" s="16">
        <v>77570.1</v>
      </c>
      <c r="C64" s="16"/>
      <c r="D64" s="16">
        <v>920.8</v>
      </c>
      <c r="E64" s="21"/>
      <c r="F64" s="21">
        <f t="shared" si="1"/>
        <v>1.1870553215736475</v>
      </c>
    </row>
    <row r="65" spans="1:6" ht="21.75" customHeight="1">
      <c r="A65" s="26" t="s">
        <v>81</v>
      </c>
      <c r="B65" s="16">
        <v>910612.6</v>
      </c>
      <c r="C65" s="16"/>
      <c r="D65" s="16">
        <v>281733.6</v>
      </c>
      <c r="E65" s="21"/>
      <c r="F65" s="21">
        <f t="shared" si="1"/>
        <v>30.93890859845339</v>
      </c>
    </row>
    <row r="66" spans="1:6" ht="15">
      <c r="A66" s="26" t="s">
        <v>34</v>
      </c>
      <c r="B66" s="16">
        <v>8925.4</v>
      </c>
      <c r="C66" s="16"/>
      <c r="D66" s="16">
        <v>4297.7</v>
      </c>
      <c r="E66" s="21"/>
      <c r="F66" s="21">
        <f t="shared" si="1"/>
        <v>48.151343357160464</v>
      </c>
    </row>
    <row r="67" spans="1:6" ht="15">
      <c r="A67" s="26" t="s">
        <v>87</v>
      </c>
      <c r="B67" s="16">
        <v>733.3</v>
      </c>
      <c r="C67" s="16"/>
      <c r="D67" s="16">
        <v>59</v>
      </c>
      <c r="E67" s="21"/>
      <c r="F67" s="21">
        <f t="shared" si="1"/>
        <v>8.04582026455748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-7689.4</v>
      </c>
      <c r="E69" s="21"/>
      <c r="F69" s="21"/>
    </row>
    <row r="70" spans="1:6" ht="15">
      <c r="A70" s="25" t="s">
        <v>20</v>
      </c>
      <c r="B70" s="9">
        <f>B59+B60</f>
        <v>1697918.4</v>
      </c>
      <c r="C70" s="9"/>
      <c r="D70" s="9">
        <f>D59+D60</f>
        <v>545001.3999999999</v>
      </c>
      <c r="E70" s="10"/>
      <c r="F70" s="10">
        <f>D70/B70*100</f>
        <v>32.09820919544779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46246.5</v>
      </c>
      <c r="C72" s="17"/>
      <c r="D72" s="17">
        <v>24299.2</v>
      </c>
      <c r="E72" s="18"/>
      <c r="F72" s="18">
        <f>(D72/B72)*100</f>
        <v>52.542787021720564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4002.7</v>
      </c>
      <c r="E74" s="18"/>
      <c r="F74" s="18">
        <f aca="true" t="shared" si="2" ref="F74:F84">(D74/B74)*100</f>
        <v>52.24297479671613</v>
      </c>
    </row>
    <row r="75" spans="1:6" ht="13.5">
      <c r="A75" s="26" t="s">
        <v>31</v>
      </c>
      <c r="B75" s="17">
        <v>136472.9</v>
      </c>
      <c r="C75" s="17"/>
      <c r="D75" s="17">
        <v>26292</v>
      </c>
      <c r="E75" s="18"/>
      <c r="F75" s="18">
        <f t="shared" si="2"/>
        <v>19.26536330656123</v>
      </c>
    </row>
    <row r="76" spans="1:6" ht="13.5">
      <c r="A76" s="26" t="s">
        <v>39</v>
      </c>
      <c r="B76" s="17">
        <v>80996.2</v>
      </c>
      <c r="C76" s="17"/>
      <c r="D76" s="17">
        <v>17153</v>
      </c>
      <c r="E76" s="18"/>
      <c r="F76" s="18">
        <f t="shared" si="2"/>
        <v>21.177536723945074</v>
      </c>
    </row>
    <row r="77" spans="1:6" ht="13.5">
      <c r="A77" s="26" t="s">
        <v>22</v>
      </c>
      <c r="B77" s="17">
        <v>875168.3</v>
      </c>
      <c r="C77" s="17"/>
      <c r="D77" s="17">
        <v>260298</v>
      </c>
      <c r="E77" s="18"/>
      <c r="F77" s="18">
        <f t="shared" si="2"/>
        <v>29.742622076233793</v>
      </c>
    </row>
    <row r="78" spans="1:6" ht="13.5">
      <c r="A78" s="26" t="s">
        <v>38</v>
      </c>
      <c r="B78" s="17">
        <v>49326.8</v>
      </c>
      <c r="C78" s="17"/>
      <c r="D78" s="17">
        <v>30912.1</v>
      </c>
      <c r="E78" s="18"/>
      <c r="F78" s="18">
        <f t="shared" si="2"/>
        <v>62.66796143273028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482331.3</v>
      </c>
      <c r="C81" s="17"/>
      <c r="D81" s="17">
        <v>146779.1</v>
      </c>
      <c r="E81" s="18"/>
      <c r="F81" s="18">
        <f t="shared" si="2"/>
        <v>30.43117873544595</v>
      </c>
    </row>
    <row r="82" spans="1:6" ht="13.5">
      <c r="A82" s="26" t="s">
        <v>46</v>
      </c>
      <c r="B82" s="17">
        <v>19979.3</v>
      </c>
      <c r="C82" s="17"/>
      <c r="D82" s="17">
        <v>11160</v>
      </c>
      <c r="E82" s="18"/>
      <c r="F82" s="18">
        <f t="shared" si="2"/>
        <v>55.85781283628556</v>
      </c>
    </row>
    <row r="83" spans="1:6" ht="13.5">
      <c r="A83" s="26" t="s">
        <v>47</v>
      </c>
      <c r="B83" s="17">
        <v>8610.7</v>
      </c>
      <c r="C83" s="17"/>
      <c r="D83" s="17">
        <v>2819.8</v>
      </c>
      <c r="E83" s="18"/>
      <c r="F83" s="18">
        <f t="shared" si="2"/>
        <v>32.74762795126993</v>
      </c>
    </row>
    <row r="84" spans="1:6" ht="13.5">
      <c r="A84" s="26" t="s">
        <v>48</v>
      </c>
      <c r="B84" s="17">
        <v>26</v>
      </c>
      <c r="C84" s="17"/>
      <c r="D84" s="17">
        <v>7.1</v>
      </c>
      <c r="E84" s="18"/>
      <c r="F84" s="18">
        <f t="shared" si="2"/>
        <v>27.307692307692307</v>
      </c>
    </row>
    <row r="85" spans="1:7" ht="15">
      <c r="A85" s="25" t="s">
        <v>24</v>
      </c>
      <c r="B85" s="9">
        <f>SUM(B72:B84)</f>
        <v>1707073.6</v>
      </c>
      <c r="C85" s="9">
        <f>SUM(C72:C84)</f>
        <v>0</v>
      </c>
      <c r="D85" s="9">
        <f>SUM(D72:D84)</f>
        <v>523812.49999999994</v>
      </c>
      <c r="E85" s="10">
        <f>SUM(E72:E84)</f>
        <v>0</v>
      </c>
      <c r="F85" s="10">
        <f>D85/B85*100</f>
        <v>30.68482225956748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-21188.899999999965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-3336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-3336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-3336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-17852.899999999965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103</v>
      </c>
      <c r="B1" s="90"/>
      <c r="C1" s="90"/>
      <c r="D1" s="90"/>
      <c r="E1" s="90"/>
      <c r="F1" s="90"/>
    </row>
    <row r="2" spans="1:6" ht="12.75">
      <c r="A2" s="87" t="s">
        <v>15</v>
      </c>
      <c r="B2" s="91" t="s">
        <v>95</v>
      </c>
      <c r="C2" s="1"/>
      <c r="D2" s="94" t="s">
        <v>104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207809</v>
      </c>
      <c r="C7" s="9"/>
      <c r="D7" s="9">
        <f>D8+D9+D10+D11+D12</f>
        <v>99127</v>
      </c>
      <c r="E7" s="10"/>
      <c r="F7" s="11">
        <f aca="true" t="shared" si="0" ref="F7:F17">(D7/B7)*100</f>
        <v>47.70101391181325</v>
      </c>
    </row>
    <row r="8" spans="1:6" ht="60" customHeight="1">
      <c r="A8" s="26" t="s">
        <v>50</v>
      </c>
      <c r="B8" s="12">
        <v>206529</v>
      </c>
      <c r="C8" s="12"/>
      <c r="D8" s="12">
        <v>98677.2</v>
      </c>
      <c r="E8" s="13"/>
      <c r="F8" s="13">
        <f t="shared" si="0"/>
        <v>47.778859143268015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503.1</v>
      </c>
      <c r="E10" s="13"/>
      <c r="F10" s="13">
        <f t="shared" si="0"/>
        <v>46.84357541899441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3630.6000000000004</v>
      </c>
      <c r="E13" s="15"/>
      <c r="F13" s="15">
        <f t="shared" si="0"/>
        <v>43.70530877573132</v>
      </c>
    </row>
    <row r="14" spans="1:6" ht="48">
      <c r="A14" s="26" t="s">
        <v>2</v>
      </c>
      <c r="B14" s="12">
        <v>2953</v>
      </c>
      <c r="C14" s="12"/>
      <c r="D14" s="12">
        <v>1640.1</v>
      </c>
      <c r="E14" s="13"/>
      <c r="F14" s="13">
        <f t="shared" si="0"/>
        <v>55.54012868269555</v>
      </c>
    </row>
    <row r="15" spans="1:6" ht="74.25" customHeight="1">
      <c r="A15" s="26" t="s">
        <v>3</v>
      </c>
      <c r="B15" s="12">
        <v>21</v>
      </c>
      <c r="C15" s="12"/>
      <c r="D15" s="12">
        <v>12.3</v>
      </c>
      <c r="E15" s="13"/>
      <c r="F15" s="13">
        <f t="shared" si="0"/>
        <v>58.57142857142858</v>
      </c>
    </row>
    <row r="16" spans="1:6" ht="48">
      <c r="A16" s="26" t="s">
        <v>57</v>
      </c>
      <c r="B16" s="12">
        <v>5882</v>
      </c>
      <c r="C16" s="12"/>
      <c r="D16" s="12">
        <v>2276.4</v>
      </c>
      <c r="E16" s="13"/>
      <c r="F16" s="13">
        <f t="shared" si="0"/>
        <v>38.70112206732404</v>
      </c>
    </row>
    <row r="17" spans="1:6" ht="48">
      <c r="A17" s="26" t="s">
        <v>4</v>
      </c>
      <c r="B17" s="12">
        <v>-549</v>
      </c>
      <c r="C17" s="12"/>
      <c r="D17" s="12">
        <v>-298.2</v>
      </c>
      <c r="E17" s="13"/>
      <c r="F17" s="13">
        <f t="shared" si="0"/>
        <v>54.31693989071038</v>
      </c>
    </row>
    <row r="18" spans="1:6" ht="15">
      <c r="A18" s="25" t="s">
        <v>16</v>
      </c>
      <c r="B18" s="9">
        <f>B20+B21+B22+B19</f>
        <v>29908</v>
      </c>
      <c r="C18" s="9"/>
      <c r="D18" s="9">
        <f>D20+D21+D22+D19</f>
        <v>18013.4</v>
      </c>
      <c r="E18" s="10"/>
      <c r="F18" s="11">
        <f>(D18/B18)*100</f>
        <v>60.22937006820918</v>
      </c>
    </row>
    <row r="19" spans="1:6" ht="24">
      <c r="A19" s="26" t="s">
        <v>88</v>
      </c>
      <c r="B19" s="12">
        <v>10972</v>
      </c>
      <c r="C19" s="12"/>
      <c r="D19" s="12">
        <v>7819.8</v>
      </c>
      <c r="E19" s="10"/>
      <c r="F19" s="18">
        <f>D19/B19*100</f>
        <v>71.2705067444404</v>
      </c>
    </row>
    <row r="20" spans="1:6" ht="24">
      <c r="A20" s="26" t="s">
        <v>26</v>
      </c>
      <c r="B20" s="12">
        <v>18755</v>
      </c>
      <c r="C20" s="12"/>
      <c r="D20" s="12">
        <v>10086.6</v>
      </c>
      <c r="E20" s="13"/>
      <c r="F20" s="13">
        <f>(D20/B20)*100</f>
        <v>53.780858437749934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</v>
      </c>
      <c r="E22" s="13"/>
      <c r="F22" s="13">
        <f>(D22/B22)*100</f>
        <v>70.86092715231787</v>
      </c>
    </row>
    <row r="23" spans="1:6" ht="15">
      <c r="A23" s="25" t="s">
        <v>17</v>
      </c>
      <c r="B23" s="9">
        <f>B24+B26+B25</f>
        <v>26934</v>
      </c>
      <c r="C23" s="9"/>
      <c r="D23" s="9">
        <f>D24+D26+D25</f>
        <v>8574.5</v>
      </c>
      <c r="E23" s="10"/>
      <c r="F23" s="10">
        <f>(D23/B23)*100</f>
        <v>31.835226850820526</v>
      </c>
    </row>
    <row r="24" spans="1:6" ht="15" customHeight="1">
      <c r="A24" s="26" t="s">
        <v>61</v>
      </c>
      <c r="B24" s="12">
        <v>3325</v>
      </c>
      <c r="C24" s="12"/>
      <c r="D24" s="12">
        <v>933.1</v>
      </c>
      <c r="E24" s="13"/>
      <c r="F24" s="13">
        <f>(D24/B24)*100</f>
        <v>28.063157894736847</v>
      </c>
    </row>
    <row r="25" spans="1:6" ht="12.75">
      <c r="A25" s="26" t="s">
        <v>5</v>
      </c>
      <c r="B25" s="12">
        <v>1428</v>
      </c>
      <c r="C25" s="12"/>
      <c r="D25" s="12">
        <v>320.5</v>
      </c>
      <c r="E25" s="13"/>
      <c r="F25" s="13">
        <f>(D25/B25)*100</f>
        <v>22.443977591036415</v>
      </c>
    </row>
    <row r="26" spans="1:6" ht="13.5" customHeight="1">
      <c r="A26" s="27" t="s">
        <v>18</v>
      </c>
      <c r="B26" s="12">
        <v>22181</v>
      </c>
      <c r="C26" s="12"/>
      <c r="D26" s="12">
        <v>7320.9</v>
      </c>
      <c r="E26" s="13"/>
      <c r="F26" s="13">
        <f>(D26/B26)*100</f>
        <v>33.005274784725664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4373.3</v>
      </c>
      <c r="E27" s="10">
        <f>E28+E30</f>
        <v>0</v>
      </c>
      <c r="F27" s="10">
        <f>F28</f>
        <v>45.63607085346216</v>
      </c>
    </row>
    <row r="28" spans="1:6" ht="42" customHeight="1">
      <c r="A28" s="28" t="s">
        <v>62</v>
      </c>
      <c r="B28" s="12">
        <v>6210</v>
      </c>
      <c r="C28" s="12"/>
      <c r="D28" s="12">
        <v>2834</v>
      </c>
      <c r="E28" s="13"/>
      <c r="F28" s="13">
        <f>(D28/B28)*100</f>
        <v>45.63607085346216</v>
      </c>
    </row>
    <row r="29" spans="1:6" ht="59.25" customHeight="1">
      <c r="A29" s="26" t="s">
        <v>98</v>
      </c>
      <c r="B29" s="12">
        <v>7</v>
      </c>
      <c r="C29" s="12"/>
      <c r="D29" s="12">
        <v>1.5</v>
      </c>
      <c r="E29" s="13"/>
      <c r="F29" s="13">
        <f>(D29/B29)*100</f>
        <v>21.428571428571427</v>
      </c>
    </row>
    <row r="30" spans="1:6" ht="48.75" customHeight="1">
      <c r="A30" s="28" t="s">
        <v>85</v>
      </c>
      <c r="B30" s="12">
        <v>3873</v>
      </c>
      <c r="C30" s="12"/>
      <c r="D30" s="12">
        <v>1537.8</v>
      </c>
      <c r="E30" s="13"/>
      <c r="F30" s="13">
        <f>(D30/B30)*100</f>
        <v>39.705654531371025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10381.6</v>
      </c>
      <c r="E33" s="10"/>
      <c r="F33" s="10">
        <f>(D33/B33)*100</f>
        <v>41.94585858585859</v>
      </c>
    </row>
    <row r="34" spans="1:6" ht="69.75" customHeight="1">
      <c r="A34" s="26" t="s">
        <v>43</v>
      </c>
      <c r="B34" s="12">
        <v>23815</v>
      </c>
      <c r="C34" s="12"/>
      <c r="D34" s="12">
        <v>9766.1</v>
      </c>
      <c r="E34" s="13"/>
      <c r="F34" s="13">
        <f>(D34/B34)*100</f>
        <v>41.00818811673315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615.5</v>
      </c>
      <c r="E36" s="13"/>
      <c r="F36" s="13">
        <f>D36/B36*100</f>
        <v>65.8288770053476</v>
      </c>
    </row>
    <row r="37" spans="1:6" ht="15">
      <c r="A37" s="25" t="s">
        <v>28</v>
      </c>
      <c r="B37" s="9">
        <f>B38</f>
        <v>1855</v>
      </c>
      <c r="C37" s="9"/>
      <c r="D37" s="9">
        <f>D38</f>
        <v>1065.1</v>
      </c>
      <c r="E37" s="10"/>
      <c r="F37" s="10">
        <f>(D37/B37)*100</f>
        <v>57.41778975741239</v>
      </c>
    </row>
    <row r="38" spans="1:6" ht="12.75" customHeight="1">
      <c r="A38" s="26" t="s">
        <v>49</v>
      </c>
      <c r="B38" s="12">
        <v>1855</v>
      </c>
      <c r="C38" s="12"/>
      <c r="D38" s="12">
        <v>1065.1</v>
      </c>
      <c r="E38" s="13"/>
      <c r="F38" s="13">
        <f>(D38/B38)*100</f>
        <v>57.41778975741239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18814.199999999997</v>
      </c>
      <c r="E39" s="10"/>
      <c r="F39" s="10">
        <f>D39/B39*100</f>
        <v>185.5809824422963</v>
      </c>
    </row>
    <row r="40" spans="1:6" ht="18" customHeight="1">
      <c r="A40" s="27" t="s">
        <v>66</v>
      </c>
      <c r="B40" s="17">
        <v>27</v>
      </c>
      <c r="C40" s="17"/>
      <c r="D40" s="17">
        <v>9.6</v>
      </c>
      <c r="E40" s="18"/>
      <c r="F40" s="18">
        <f>D40/B40*100</f>
        <v>35.55555555555556</v>
      </c>
    </row>
    <row r="41" spans="1:6" ht="15" customHeight="1">
      <c r="A41" s="26" t="s">
        <v>67</v>
      </c>
      <c r="B41" s="17">
        <v>10111</v>
      </c>
      <c r="C41" s="17"/>
      <c r="D41" s="17">
        <v>18804.6</v>
      </c>
      <c r="E41" s="18"/>
      <c r="F41" s="18">
        <f>D41/B41*100</f>
        <v>185.98160419345265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329</v>
      </c>
      <c r="E42" s="10"/>
      <c r="F42" s="10">
        <f>(D42/B42)*100</f>
        <v>36.92480359147026</v>
      </c>
    </row>
    <row r="43" spans="1:6" ht="21" customHeight="1">
      <c r="A43" s="26" t="s">
        <v>68</v>
      </c>
      <c r="B43" s="17">
        <v>84</v>
      </c>
      <c r="C43" s="17"/>
      <c r="D43" s="17">
        <v>39.4</v>
      </c>
      <c r="E43" s="18"/>
      <c r="F43" s="18">
        <f>D43/B43*100</f>
        <v>46.904761904761905</v>
      </c>
    </row>
    <row r="44" spans="1:6" ht="74.25" customHeight="1">
      <c r="A44" s="30" t="s">
        <v>69</v>
      </c>
      <c r="B44" s="17">
        <v>227</v>
      </c>
      <c r="C44" s="17"/>
      <c r="D44" s="17">
        <v>66.9</v>
      </c>
      <c r="E44" s="18"/>
      <c r="F44" s="18">
        <f>D44/B44*100</f>
        <v>29.47136563876652</v>
      </c>
    </row>
    <row r="45" spans="1:6" ht="30" customHeight="1">
      <c r="A45" s="26" t="s">
        <v>70</v>
      </c>
      <c r="B45" s="17">
        <v>580</v>
      </c>
      <c r="C45" s="17"/>
      <c r="D45" s="17">
        <v>222.7</v>
      </c>
      <c r="E45" s="18"/>
      <c r="F45" s="18">
        <f>D45/B45*100</f>
        <v>38.39655172413793</v>
      </c>
    </row>
    <row r="46" spans="1:6" ht="15">
      <c r="A46" s="25" t="s">
        <v>36</v>
      </c>
      <c r="B46" s="9">
        <f>SUM(B47:B57)</f>
        <v>4384</v>
      </c>
      <c r="C46" s="9"/>
      <c r="D46" s="9">
        <f>SUM(D47:D57)</f>
        <v>3747.6000000000004</v>
      </c>
      <c r="E46" s="10"/>
      <c r="F46" s="10">
        <f>(D46/B46)*100</f>
        <v>85.48357664233578</v>
      </c>
    </row>
    <row r="47" spans="1:6" ht="33.75" customHeight="1">
      <c r="A47" s="27" t="s">
        <v>71</v>
      </c>
      <c r="B47" s="17">
        <v>100</v>
      </c>
      <c r="C47" s="17"/>
      <c r="D47" s="17">
        <v>35.6</v>
      </c>
      <c r="E47" s="19">
        <v>51</v>
      </c>
      <c r="F47" s="18">
        <f>(D47/B47)*100</f>
        <v>35.6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217.5</v>
      </c>
      <c r="E49" s="19">
        <v>71</v>
      </c>
      <c r="F49" s="18">
        <f>(D49/B49)*100</f>
        <v>37.76041666666667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65</v>
      </c>
      <c r="E51" s="19">
        <v>121.2</v>
      </c>
      <c r="F51" s="18">
        <f aca="true" t="shared" si="1" ref="F51:F67">D51/B51*100</f>
        <v>53.278688524590166</v>
      </c>
    </row>
    <row r="52" spans="1:6" ht="68.25" customHeight="1">
      <c r="A52" s="26" t="s">
        <v>99</v>
      </c>
      <c r="B52" s="17">
        <v>1002</v>
      </c>
      <c r="C52" s="17"/>
      <c r="D52" s="17">
        <v>466.4</v>
      </c>
      <c r="E52" s="19">
        <v>887.3</v>
      </c>
      <c r="F52" s="18">
        <f t="shared" si="1"/>
        <v>46.54690618762475</v>
      </c>
    </row>
    <row r="53" spans="1:6" ht="27" customHeight="1">
      <c r="A53" s="26" t="s">
        <v>74</v>
      </c>
      <c r="B53" s="17">
        <v>50</v>
      </c>
      <c r="C53" s="17"/>
      <c r="D53" s="17">
        <v>35</v>
      </c>
      <c r="E53" s="19">
        <v>347.5</v>
      </c>
      <c r="F53" s="18">
        <f t="shared" si="1"/>
        <v>70</v>
      </c>
    </row>
    <row r="54" spans="1:6" ht="54" customHeight="1">
      <c r="A54" s="27" t="s">
        <v>75</v>
      </c>
      <c r="B54" s="17">
        <v>448</v>
      </c>
      <c r="C54" s="17"/>
      <c r="D54" s="17">
        <v>2106.7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32</v>
      </c>
      <c r="C55" s="17"/>
      <c r="D55" s="17">
        <v>22.8</v>
      </c>
      <c r="E55" s="19">
        <v>221.8</v>
      </c>
      <c r="F55" s="18">
        <f t="shared" si="1"/>
        <v>71.25</v>
      </c>
    </row>
    <row r="56" spans="1:6" ht="42" customHeight="1">
      <c r="A56" s="26" t="s">
        <v>76</v>
      </c>
      <c r="B56" s="17">
        <v>130</v>
      </c>
      <c r="C56" s="17"/>
      <c r="D56" s="17">
        <v>50.4</v>
      </c>
      <c r="E56" s="19">
        <v>68.4</v>
      </c>
      <c r="F56" s="18">
        <f t="shared" si="1"/>
        <v>38.76923076923077</v>
      </c>
    </row>
    <row r="57" spans="1:6" ht="24.75" customHeight="1">
      <c r="A57" s="26" t="s">
        <v>77</v>
      </c>
      <c r="B57" s="17">
        <v>1924</v>
      </c>
      <c r="C57" s="17"/>
      <c r="D57" s="17">
        <v>748.2</v>
      </c>
      <c r="E57" s="17">
        <v>3536.16</v>
      </c>
      <c r="F57" s="18">
        <f t="shared" si="1"/>
        <v>38.88773388773389</v>
      </c>
    </row>
    <row r="58" spans="1:6" ht="18" customHeight="1">
      <c r="A58" s="25" t="s">
        <v>78</v>
      </c>
      <c r="B58" s="9">
        <v>514</v>
      </c>
      <c r="C58" s="9"/>
      <c r="D58" s="9">
        <v>215</v>
      </c>
      <c r="E58" s="10"/>
      <c r="F58" s="11">
        <f t="shared" si="1"/>
        <v>41.82879377431907</v>
      </c>
    </row>
    <row r="59" spans="1:6" ht="15">
      <c r="A59" s="25" t="s">
        <v>51</v>
      </c>
      <c r="B59" s="9">
        <f>B7+B13+B18+B23+B27+B33+B37+B39+B42+B46+B58+B31</f>
        <v>325580</v>
      </c>
      <c r="C59" s="9"/>
      <c r="D59" s="9">
        <f>D7+D13+D18+D23+D27+D33+D37+D39+D42+D46+D58</f>
        <v>168271.30000000002</v>
      </c>
      <c r="E59" s="10"/>
      <c r="F59" s="10">
        <f t="shared" si="1"/>
        <v>51.68354935806868</v>
      </c>
    </row>
    <row r="60" spans="1:6" ht="15">
      <c r="A60" s="25" t="s">
        <v>32</v>
      </c>
      <c r="B60" s="9">
        <f>B61+B67+B68+B69</f>
        <v>1383893.4999999998</v>
      </c>
      <c r="C60" s="9">
        <f>C61+C67+C68+C69</f>
        <v>0</v>
      </c>
      <c r="D60" s="9">
        <f>D61+D67+D68+D69</f>
        <v>520709.60000000003</v>
      </c>
      <c r="E60" s="10"/>
      <c r="F60" s="10">
        <f t="shared" si="1"/>
        <v>37.62642139731129</v>
      </c>
    </row>
    <row r="61" spans="1:6" ht="24.75" customHeight="1">
      <c r="A61" s="31" t="s">
        <v>79</v>
      </c>
      <c r="B61" s="9">
        <f>B63+B64+B65+B66</f>
        <v>1383129.2999999998</v>
      </c>
      <c r="C61" s="9">
        <f>C63+C64+C65+C66</f>
        <v>0</v>
      </c>
      <c r="D61" s="9">
        <f>D63+D64+D65+D66</f>
        <v>528099.8</v>
      </c>
      <c r="E61" s="10"/>
      <c r="F61" s="10">
        <f t="shared" si="1"/>
        <v>38.18152070092074</v>
      </c>
    </row>
    <row r="62" spans="1:6" ht="24.75" customHeight="1">
      <c r="A62" s="26" t="s">
        <v>80</v>
      </c>
      <c r="B62" s="9">
        <f>B63</f>
        <v>374497</v>
      </c>
      <c r="C62" s="9">
        <f>C63</f>
        <v>0</v>
      </c>
      <c r="D62" s="9">
        <f>D63</f>
        <v>159044.5</v>
      </c>
      <c r="E62" s="20">
        <f>E63</f>
        <v>0</v>
      </c>
      <c r="F62" s="20">
        <f>F63</f>
        <v>42.46883152602023</v>
      </c>
    </row>
    <row r="63" spans="1:6" ht="21.75" customHeight="1">
      <c r="A63" s="26" t="s">
        <v>86</v>
      </c>
      <c r="B63" s="16">
        <v>374497</v>
      </c>
      <c r="C63" s="16"/>
      <c r="D63" s="16">
        <v>159044.5</v>
      </c>
      <c r="E63" s="21"/>
      <c r="F63" s="21">
        <f t="shared" si="1"/>
        <v>42.46883152602023</v>
      </c>
    </row>
    <row r="64" spans="1:6" ht="28.5" customHeight="1">
      <c r="A64" s="26" t="s">
        <v>53</v>
      </c>
      <c r="B64" s="16">
        <v>89051.6</v>
      </c>
      <c r="C64" s="16"/>
      <c r="D64" s="16">
        <v>1534.2</v>
      </c>
      <c r="E64" s="21"/>
      <c r="F64" s="21">
        <f t="shared" si="1"/>
        <v>1.7228213754721982</v>
      </c>
    </row>
    <row r="65" spans="1:6" ht="21.75" customHeight="1">
      <c r="A65" s="26" t="s">
        <v>81</v>
      </c>
      <c r="B65" s="16">
        <v>910655.3</v>
      </c>
      <c r="C65" s="16"/>
      <c r="D65" s="16">
        <v>362070.3</v>
      </c>
      <c r="E65" s="21"/>
      <c r="F65" s="21">
        <f t="shared" si="1"/>
        <v>39.75931397972427</v>
      </c>
    </row>
    <row r="66" spans="1:6" ht="15">
      <c r="A66" s="26" t="s">
        <v>34</v>
      </c>
      <c r="B66" s="16">
        <v>8925.4</v>
      </c>
      <c r="C66" s="16"/>
      <c r="D66" s="16">
        <v>5450.8</v>
      </c>
      <c r="E66" s="21"/>
      <c r="F66" s="21">
        <f t="shared" si="1"/>
        <v>61.07065229569544</v>
      </c>
    </row>
    <row r="67" spans="1:6" ht="15">
      <c r="A67" s="26" t="s">
        <v>87</v>
      </c>
      <c r="B67" s="16">
        <v>764.2</v>
      </c>
      <c r="C67" s="16"/>
      <c r="D67" s="16">
        <v>299.6</v>
      </c>
      <c r="E67" s="21"/>
      <c r="F67" s="21">
        <f t="shared" si="1"/>
        <v>39.20439675477624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-7689.8</v>
      </c>
      <c r="E69" s="21"/>
      <c r="F69" s="21"/>
    </row>
    <row r="70" spans="1:6" ht="15">
      <c r="A70" s="25" t="s">
        <v>20</v>
      </c>
      <c r="B70" s="9">
        <f>B59+B60</f>
        <v>1709473.4999999998</v>
      </c>
      <c r="C70" s="9"/>
      <c r="D70" s="9">
        <f>D59+D60</f>
        <v>688980.9</v>
      </c>
      <c r="E70" s="10"/>
      <c r="F70" s="10">
        <f>D70/B70*100</f>
        <v>40.30368999577941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46502.8</v>
      </c>
      <c r="C72" s="17"/>
      <c r="D72" s="17">
        <v>30346.7</v>
      </c>
      <c r="E72" s="18"/>
      <c r="F72" s="18">
        <f>(D72/B72)*100</f>
        <v>65.25779092871828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7661.7</v>
      </c>
      <c r="C74" s="17"/>
      <c r="D74" s="17">
        <v>4916.2</v>
      </c>
      <c r="E74" s="18"/>
      <c r="F74" s="18">
        <f aca="true" t="shared" si="2" ref="F74:F84">(D74/B74)*100</f>
        <v>64.16591618048214</v>
      </c>
    </row>
    <row r="75" spans="1:6" ht="13.5">
      <c r="A75" s="26" t="s">
        <v>31</v>
      </c>
      <c r="B75" s="17">
        <v>136742.1</v>
      </c>
      <c r="C75" s="17"/>
      <c r="D75" s="17">
        <v>35392.6</v>
      </c>
      <c r="E75" s="18"/>
      <c r="F75" s="18">
        <f t="shared" si="2"/>
        <v>25.882738381230062</v>
      </c>
    </row>
    <row r="76" spans="1:6" ht="13.5">
      <c r="A76" s="26" t="s">
        <v>39</v>
      </c>
      <c r="B76" s="17">
        <v>91930.4</v>
      </c>
      <c r="C76" s="17"/>
      <c r="D76" s="17">
        <v>21290.7</v>
      </c>
      <c r="E76" s="18"/>
      <c r="F76" s="18">
        <f t="shared" si="2"/>
        <v>23.15958594762995</v>
      </c>
    </row>
    <row r="77" spans="1:6" ht="13.5">
      <c r="A77" s="26" t="s">
        <v>22</v>
      </c>
      <c r="B77" s="17">
        <v>875154.3</v>
      </c>
      <c r="C77" s="17"/>
      <c r="D77" s="17">
        <v>338357.6</v>
      </c>
      <c r="E77" s="18"/>
      <c r="F77" s="18">
        <f t="shared" si="2"/>
        <v>38.662622122750236</v>
      </c>
    </row>
    <row r="78" spans="1:6" ht="13.5">
      <c r="A78" s="26" t="s">
        <v>38</v>
      </c>
      <c r="B78" s="17">
        <v>49318.4</v>
      </c>
      <c r="C78" s="17"/>
      <c r="D78" s="17">
        <v>38615.3</v>
      </c>
      <c r="E78" s="18"/>
      <c r="F78" s="18">
        <f t="shared" si="2"/>
        <v>78.29795776018688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482373.9</v>
      </c>
      <c r="C81" s="17"/>
      <c r="D81" s="17">
        <v>184691.9</v>
      </c>
      <c r="E81" s="18"/>
      <c r="F81" s="18">
        <f t="shared" si="2"/>
        <v>38.28812048081374</v>
      </c>
    </row>
    <row r="82" spans="1:6" ht="13.5">
      <c r="A82" s="26" t="s">
        <v>46</v>
      </c>
      <c r="B82" s="17">
        <v>20032.7</v>
      </c>
      <c r="C82" s="17"/>
      <c r="D82" s="17">
        <v>14653.6</v>
      </c>
      <c r="E82" s="18"/>
      <c r="F82" s="18">
        <f t="shared" si="2"/>
        <v>73.1484023621379</v>
      </c>
    </row>
    <row r="83" spans="1:6" ht="13.5">
      <c r="A83" s="26" t="s">
        <v>47</v>
      </c>
      <c r="B83" s="17">
        <v>8632.5</v>
      </c>
      <c r="C83" s="17"/>
      <c r="D83" s="17">
        <v>3551.2</v>
      </c>
      <c r="E83" s="18"/>
      <c r="F83" s="18">
        <f t="shared" si="2"/>
        <v>41.137561540689255</v>
      </c>
    </row>
    <row r="84" spans="1:6" ht="13.5">
      <c r="A84" s="26" t="s">
        <v>48</v>
      </c>
      <c r="B84" s="17">
        <v>26</v>
      </c>
      <c r="C84" s="17"/>
      <c r="D84" s="17">
        <v>9.3</v>
      </c>
      <c r="E84" s="18"/>
      <c r="F84" s="18">
        <f t="shared" si="2"/>
        <v>35.76923076923077</v>
      </c>
    </row>
    <row r="85" spans="1:7" ht="15">
      <c r="A85" s="25" t="s">
        <v>24</v>
      </c>
      <c r="B85" s="9">
        <f>SUM(B72:B84)</f>
        <v>1718628.7</v>
      </c>
      <c r="C85" s="9">
        <f>SUM(C72:C84)</f>
        <v>0</v>
      </c>
      <c r="D85" s="9">
        <f>SUM(D72:D84)</f>
        <v>671914.6</v>
      </c>
      <c r="E85" s="10">
        <f>SUM(E72:E84)</f>
        <v>0</v>
      </c>
      <c r="F85" s="10">
        <f>D85/B85*100</f>
        <v>39.09597227138125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9155.200000000186</v>
      </c>
      <c r="C87" s="55"/>
      <c r="D87" s="54">
        <f>D85-D70</f>
        <v>-17066.300000000047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-4170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-4170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-4170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1.8553691916167736E-10</v>
      </c>
      <c r="C96" s="59"/>
      <c r="D96" s="47">
        <f>D87-D88</f>
        <v>-12896.300000000047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0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106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91" t="s">
        <v>95</v>
      </c>
      <c r="C2" s="1"/>
      <c r="D2" s="94" t="s">
        <v>109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119383.5</v>
      </c>
      <c r="E7" s="10"/>
      <c r="F7" s="11">
        <f aca="true" t="shared" si="0" ref="F7:F17">(D7/B7)*100</f>
        <v>56.53056102735056</v>
      </c>
    </row>
    <row r="8" spans="1:6" ht="60" customHeight="1">
      <c r="A8" s="26" t="s">
        <v>50</v>
      </c>
      <c r="B8" s="12">
        <v>209904</v>
      </c>
      <c r="C8" s="12"/>
      <c r="D8" s="12">
        <v>118418.8</v>
      </c>
      <c r="E8" s="13"/>
      <c r="F8" s="13">
        <f t="shared" si="0"/>
        <v>56.4156947938105</v>
      </c>
    </row>
    <row r="9" spans="1:6" ht="93" customHeight="1">
      <c r="A9" s="26" t="s">
        <v>40</v>
      </c>
      <c r="B9" s="12">
        <v>106</v>
      </c>
      <c r="C9" s="12"/>
      <c r="D9" s="12">
        <v>34.7</v>
      </c>
      <c r="E9" s="13"/>
      <c r="F9" s="13">
        <f t="shared" si="0"/>
        <v>32.735849056603776</v>
      </c>
    </row>
    <row r="10" spans="1:6" ht="36.75" customHeight="1">
      <c r="A10" s="26" t="s">
        <v>41</v>
      </c>
      <c r="B10" s="12">
        <v>1074</v>
      </c>
      <c r="C10" s="12"/>
      <c r="D10" s="12">
        <v>1018</v>
      </c>
      <c r="E10" s="13"/>
      <c r="F10" s="13">
        <f t="shared" si="0"/>
        <v>94.78584729981378</v>
      </c>
    </row>
    <row r="11" spans="1:6" ht="72">
      <c r="A11" s="26" t="s">
        <v>58</v>
      </c>
      <c r="B11" s="12">
        <v>100</v>
      </c>
      <c r="C11" s="12"/>
      <c r="D11" s="12">
        <v>6.7</v>
      </c>
      <c r="E11" s="13"/>
      <c r="F11" s="13">
        <f t="shared" si="0"/>
        <v>6.7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4298.2</v>
      </c>
      <c r="E13" s="15"/>
      <c r="F13" s="15">
        <f t="shared" si="0"/>
        <v>51.74190441796075</v>
      </c>
    </row>
    <row r="14" spans="1:6" ht="48">
      <c r="A14" s="26" t="s">
        <v>2</v>
      </c>
      <c r="B14" s="12">
        <v>2953</v>
      </c>
      <c r="C14" s="12"/>
      <c r="D14" s="12">
        <v>1951.2</v>
      </c>
      <c r="E14" s="13"/>
      <c r="F14" s="13">
        <f t="shared" si="0"/>
        <v>66.07517778530308</v>
      </c>
    </row>
    <row r="15" spans="1:6" ht="74.25" customHeight="1">
      <c r="A15" s="26" t="s">
        <v>3</v>
      </c>
      <c r="B15" s="12">
        <v>21</v>
      </c>
      <c r="C15" s="12"/>
      <c r="D15" s="12">
        <v>14.8</v>
      </c>
      <c r="E15" s="13"/>
      <c r="F15" s="13">
        <f t="shared" si="0"/>
        <v>70.47619047619048</v>
      </c>
    </row>
    <row r="16" spans="1:6" ht="48">
      <c r="A16" s="26" t="s">
        <v>57</v>
      </c>
      <c r="B16" s="12">
        <v>5882</v>
      </c>
      <c r="C16" s="12"/>
      <c r="D16" s="12">
        <v>2703.8</v>
      </c>
      <c r="E16" s="13"/>
      <c r="F16" s="13">
        <f t="shared" si="0"/>
        <v>45.96735804148249</v>
      </c>
    </row>
    <row r="17" spans="1:6" ht="48">
      <c r="A17" s="26" t="s">
        <v>4</v>
      </c>
      <c r="B17" s="12">
        <v>-549</v>
      </c>
      <c r="C17" s="12"/>
      <c r="D17" s="12">
        <v>-371.6</v>
      </c>
      <c r="E17" s="13"/>
      <c r="F17" s="13">
        <f t="shared" si="0"/>
        <v>67.68670309653916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18412.9</v>
      </c>
      <c r="E18" s="10"/>
      <c r="F18" s="11">
        <f>(D18/B18)*100</f>
        <v>52.4091310164233</v>
      </c>
    </row>
    <row r="19" spans="1:6" ht="24">
      <c r="A19" s="26" t="s">
        <v>88</v>
      </c>
      <c r="B19" s="12">
        <v>10972</v>
      </c>
      <c r="C19" s="12"/>
      <c r="D19" s="12">
        <v>8024</v>
      </c>
      <c r="E19" s="10"/>
      <c r="F19" s="18">
        <f>D19/B19*100</f>
        <v>73.13160772876412</v>
      </c>
    </row>
    <row r="20" spans="1:6" ht="24">
      <c r="A20" s="26" t="s">
        <v>26</v>
      </c>
      <c r="B20" s="12">
        <v>23980</v>
      </c>
      <c r="C20" s="12"/>
      <c r="D20" s="12">
        <v>10281.5</v>
      </c>
      <c r="E20" s="13"/>
      <c r="F20" s="13">
        <f>(D20/B20)*100</f>
        <v>42.87531276063386</v>
      </c>
    </row>
    <row r="21" spans="1:6" ht="12.75">
      <c r="A21" s="26" t="s">
        <v>42</v>
      </c>
      <c r="B21" s="12">
        <v>30</v>
      </c>
      <c r="C21" s="12"/>
      <c r="D21" s="12">
        <v>0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107.4</v>
      </c>
      <c r="E22" s="13"/>
      <c r="F22" s="13">
        <f>(D22/B22)*100</f>
        <v>71.12582781456955</v>
      </c>
    </row>
    <row r="23" spans="1:6" ht="15">
      <c r="A23" s="25" t="s">
        <v>17</v>
      </c>
      <c r="B23" s="9">
        <f>B24+B26+B25</f>
        <v>26534</v>
      </c>
      <c r="C23" s="9"/>
      <c r="D23" s="9">
        <f>D24+D26+D25</f>
        <v>8774.5</v>
      </c>
      <c r="E23" s="10"/>
      <c r="F23" s="10">
        <f>(D23/B23)*100</f>
        <v>33.0688927413884</v>
      </c>
    </row>
    <row r="24" spans="1:6" ht="15" customHeight="1">
      <c r="A24" s="26" t="s">
        <v>61</v>
      </c>
      <c r="B24" s="12">
        <v>3325</v>
      </c>
      <c r="C24" s="12"/>
      <c r="D24" s="12">
        <v>983.1</v>
      </c>
      <c r="E24" s="13"/>
      <c r="F24" s="13">
        <f>(D24/B24)*100</f>
        <v>29.566917293233086</v>
      </c>
    </row>
    <row r="25" spans="1:6" ht="12.75">
      <c r="A25" s="26" t="s">
        <v>5</v>
      </c>
      <c r="B25" s="12">
        <v>1428</v>
      </c>
      <c r="C25" s="12"/>
      <c r="D25" s="12">
        <v>337.3</v>
      </c>
      <c r="E25" s="13"/>
      <c r="F25" s="13">
        <f>(D25/B25)*100</f>
        <v>23.620448179271712</v>
      </c>
    </row>
    <row r="26" spans="1:6" ht="13.5" customHeight="1">
      <c r="A26" s="27" t="s">
        <v>18</v>
      </c>
      <c r="B26" s="12">
        <v>21781</v>
      </c>
      <c r="C26" s="12"/>
      <c r="D26" s="12">
        <v>7454.1</v>
      </c>
      <c r="E26" s="13"/>
      <c r="F26" s="13">
        <f>(D26/B26)*100</f>
        <v>34.22294660483908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5461.9</v>
      </c>
      <c r="E27" s="10">
        <f>E28+E30</f>
        <v>0</v>
      </c>
      <c r="F27" s="10">
        <f>F28</f>
        <v>56.876006441223836</v>
      </c>
    </row>
    <row r="28" spans="1:6" ht="42" customHeight="1">
      <c r="A28" s="28" t="s">
        <v>62</v>
      </c>
      <c r="B28" s="12">
        <v>6210</v>
      </c>
      <c r="C28" s="12"/>
      <c r="D28" s="12">
        <v>3532</v>
      </c>
      <c r="E28" s="13"/>
      <c r="F28" s="13">
        <f>(D28/B28)*100</f>
        <v>56.876006441223836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1927.9</v>
      </c>
      <c r="E30" s="13"/>
      <c r="F30" s="13">
        <f>(D30/B30)*100</f>
        <v>49.77794990963078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12578</v>
      </c>
      <c r="E33" s="10"/>
      <c r="F33" s="10">
        <f>(D33/B33)*100</f>
        <v>50.82020202020202</v>
      </c>
    </row>
    <row r="34" spans="1:6" ht="69.75" customHeight="1">
      <c r="A34" s="26" t="s">
        <v>43</v>
      </c>
      <c r="B34" s="12">
        <v>23815</v>
      </c>
      <c r="C34" s="12"/>
      <c r="D34" s="12">
        <v>11852.7</v>
      </c>
      <c r="E34" s="13"/>
      <c r="F34" s="13">
        <f>(D34/B34)*100</f>
        <v>49.76989292462734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725.3</v>
      </c>
      <c r="E36" s="13"/>
      <c r="F36" s="13">
        <f>D36/B36*100</f>
        <v>77.57219251336898</v>
      </c>
    </row>
    <row r="37" spans="1:6" ht="15">
      <c r="A37" s="25" t="s">
        <v>28</v>
      </c>
      <c r="B37" s="9">
        <f>B38</f>
        <v>1855</v>
      </c>
      <c r="C37" s="9"/>
      <c r="D37" s="9">
        <f>D38</f>
        <v>1122.8</v>
      </c>
      <c r="E37" s="10"/>
      <c r="F37" s="10">
        <f>(D37/B37)*100</f>
        <v>60.52830188679245</v>
      </c>
    </row>
    <row r="38" spans="1:6" ht="12.75" customHeight="1">
      <c r="A38" s="26" t="s">
        <v>49</v>
      </c>
      <c r="B38" s="12">
        <v>1855</v>
      </c>
      <c r="C38" s="12"/>
      <c r="D38" s="12">
        <v>1122.8</v>
      </c>
      <c r="E38" s="13"/>
      <c r="F38" s="13">
        <f>(D38/B38)*100</f>
        <v>60.52830188679245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18824.600000000002</v>
      </c>
      <c r="E39" s="10"/>
      <c r="F39" s="10">
        <f>D39/B39*100</f>
        <v>185.68356677845733</v>
      </c>
    </row>
    <row r="40" spans="1:6" ht="18" customHeight="1">
      <c r="A40" s="27" t="s">
        <v>66</v>
      </c>
      <c r="B40" s="17">
        <v>27</v>
      </c>
      <c r="C40" s="17"/>
      <c r="D40" s="17">
        <v>11.2</v>
      </c>
      <c r="E40" s="18"/>
      <c r="F40" s="18">
        <f>D40/B40*100</f>
        <v>41.48148148148148</v>
      </c>
    </row>
    <row r="41" spans="1:6" ht="15" customHeight="1">
      <c r="A41" s="26" t="s">
        <v>67</v>
      </c>
      <c r="B41" s="17">
        <v>10111</v>
      </c>
      <c r="C41" s="17"/>
      <c r="D41" s="17">
        <v>18813.4</v>
      </c>
      <c r="E41" s="18"/>
      <c r="F41" s="18">
        <f>D41/B41*100</f>
        <v>186.0686381169024</v>
      </c>
    </row>
    <row r="42" spans="1:6" ht="24">
      <c r="A42" s="25" t="s">
        <v>35</v>
      </c>
      <c r="B42" s="9">
        <f>B43+B44+B45</f>
        <v>891</v>
      </c>
      <c r="C42" s="9"/>
      <c r="D42" s="9">
        <f>D43+D44+D45</f>
        <v>709.7</v>
      </c>
      <c r="E42" s="10"/>
      <c r="F42" s="10">
        <f>(D42/B42)*100</f>
        <v>79.652076318743</v>
      </c>
    </row>
    <row r="43" spans="1:6" ht="21" customHeight="1">
      <c r="A43" s="26" t="s">
        <v>68</v>
      </c>
      <c r="B43" s="17">
        <v>84</v>
      </c>
      <c r="C43" s="17"/>
      <c r="D43" s="17">
        <v>46.4</v>
      </c>
      <c r="E43" s="18"/>
      <c r="F43" s="18">
        <f>D43/B43*100</f>
        <v>55.23809523809524</v>
      </c>
    </row>
    <row r="44" spans="1:6" ht="74.25" customHeight="1">
      <c r="A44" s="30" t="s">
        <v>69</v>
      </c>
      <c r="B44" s="17">
        <v>227</v>
      </c>
      <c r="C44" s="17"/>
      <c r="D44" s="17">
        <v>85.8</v>
      </c>
      <c r="E44" s="18"/>
      <c r="F44" s="18">
        <f>D44/B44*100</f>
        <v>37.79735682819383</v>
      </c>
    </row>
    <row r="45" spans="1:6" ht="30" customHeight="1">
      <c r="A45" s="26" t="s">
        <v>70</v>
      </c>
      <c r="B45" s="17">
        <v>580</v>
      </c>
      <c r="C45" s="17"/>
      <c r="D45" s="17">
        <v>577.5</v>
      </c>
      <c r="E45" s="18"/>
      <c r="F45" s="18">
        <f>D45/B45*100</f>
        <v>99.56896551724138</v>
      </c>
    </row>
    <row r="46" spans="1:6" ht="15">
      <c r="A46" s="25" t="s">
        <v>36</v>
      </c>
      <c r="B46" s="9">
        <f>SUM(B47:B57)</f>
        <v>6184</v>
      </c>
      <c r="C46" s="9"/>
      <c r="D46" s="9">
        <f>SUM(D47:D57)</f>
        <v>4165</v>
      </c>
      <c r="E46" s="10"/>
      <c r="F46" s="10">
        <f>(D46/B46)*100</f>
        <v>67.35122897800775</v>
      </c>
    </row>
    <row r="47" spans="1:6" ht="33.75" customHeight="1">
      <c r="A47" s="27" t="s">
        <v>71</v>
      </c>
      <c r="B47" s="17">
        <v>100</v>
      </c>
      <c r="C47" s="17"/>
      <c r="D47" s="17">
        <v>40.6</v>
      </c>
      <c r="E47" s="19">
        <v>51</v>
      </c>
      <c r="F47" s="18">
        <f>(D47/B47)*100</f>
        <v>40.6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244.5</v>
      </c>
      <c r="E49" s="19">
        <v>71</v>
      </c>
      <c r="F49" s="18">
        <f>(D49/B49)*100</f>
        <v>42.44791666666667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84</v>
      </c>
      <c r="E51" s="19">
        <v>121.2</v>
      </c>
      <c r="F51" s="18">
        <f aca="true" t="shared" si="1" ref="F51:F67">D51/B51*100</f>
        <v>68.85245901639344</v>
      </c>
    </row>
    <row r="52" spans="1:6" ht="68.25" customHeight="1">
      <c r="A52" s="26" t="s">
        <v>99</v>
      </c>
      <c r="B52" s="17">
        <v>1002</v>
      </c>
      <c r="C52" s="17"/>
      <c r="D52" s="17">
        <v>580.4</v>
      </c>
      <c r="E52" s="19">
        <v>887.3</v>
      </c>
      <c r="F52" s="18">
        <f t="shared" si="1"/>
        <v>57.924151696606785</v>
      </c>
    </row>
    <row r="53" spans="1:6" ht="27" customHeight="1">
      <c r="A53" s="26" t="s">
        <v>74</v>
      </c>
      <c r="B53" s="17">
        <v>50</v>
      </c>
      <c r="C53" s="17"/>
      <c r="D53" s="17">
        <v>37.5</v>
      </c>
      <c r="E53" s="19">
        <v>347.5</v>
      </c>
      <c r="F53" s="18">
        <f t="shared" si="1"/>
        <v>75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32.4</v>
      </c>
      <c r="E55" s="19">
        <v>221.8</v>
      </c>
      <c r="F55" s="18">
        <f t="shared" si="1"/>
        <v>87.56756756756756</v>
      </c>
    </row>
    <row r="56" spans="1:6" ht="42" customHeight="1">
      <c r="A56" s="26" t="s">
        <v>76</v>
      </c>
      <c r="B56" s="17">
        <v>125</v>
      </c>
      <c r="C56" s="17"/>
      <c r="D56" s="17">
        <v>64</v>
      </c>
      <c r="E56" s="19">
        <v>68.4</v>
      </c>
      <c r="F56" s="18">
        <f t="shared" si="1"/>
        <v>51.2</v>
      </c>
    </row>
    <row r="57" spans="1:6" ht="24.75" customHeight="1">
      <c r="A57" s="26" t="s">
        <v>77</v>
      </c>
      <c r="B57" s="17">
        <v>1924</v>
      </c>
      <c r="C57" s="17"/>
      <c r="D57" s="17">
        <v>944.9</v>
      </c>
      <c r="E57" s="17">
        <v>3536.16</v>
      </c>
      <c r="F57" s="18">
        <f t="shared" si="1"/>
        <v>49.11122661122661</v>
      </c>
    </row>
    <row r="58" spans="1:6" ht="18" customHeight="1">
      <c r="A58" s="25" t="s">
        <v>78</v>
      </c>
      <c r="B58" s="9">
        <v>514</v>
      </c>
      <c r="C58" s="9"/>
      <c r="D58" s="9">
        <v>299.8</v>
      </c>
      <c r="E58" s="10"/>
      <c r="F58" s="11">
        <f t="shared" si="1"/>
        <v>58.32684824902724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194030.9</v>
      </c>
      <c r="E59" s="10"/>
      <c r="F59" s="10">
        <f t="shared" si="1"/>
        <v>57.819566124322066</v>
      </c>
    </row>
    <row r="60" spans="1:6" ht="15">
      <c r="A60" s="25" t="s">
        <v>32</v>
      </c>
      <c r="B60" s="9">
        <f>B61+B67+B68+B69</f>
        <v>1668461.5999999999</v>
      </c>
      <c r="C60" s="9">
        <f>C61+C67+C68+C69</f>
        <v>0</v>
      </c>
      <c r="D60" s="9">
        <f>D61+D67+D68+D69</f>
        <v>688802.2000000001</v>
      </c>
      <c r="E60" s="10"/>
      <c r="F60" s="10">
        <f t="shared" si="1"/>
        <v>41.28367113753173</v>
      </c>
    </row>
    <row r="61" spans="1:6" ht="24.75" customHeight="1">
      <c r="A61" s="31" t="s">
        <v>79</v>
      </c>
      <c r="B61" s="9">
        <f>B63+B64+B65+B66</f>
        <v>1666986.2</v>
      </c>
      <c r="C61" s="9">
        <f>C63+C64+C65+C66</f>
        <v>0</v>
      </c>
      <c r="D61" s="9">
        <f>D63+D64+D65+D66</f>
        <v>696083.3</v>
      </c>
      <c r="E61" s="10"/>
      <c r="F61" s="10">
        <f t="shared" si="1"/>
        <v>41.75699234942677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203584.5</v>
      </c>
      <c r="E62" s="20">
        <f>E63</f>
        <v>0</v>
      </c>
      <c r="F62" s="20">
        <f>F63</f>
        <v>46.233058699562164</v>
      </c>
    </row>
    <row r="63" spans="1:6" ht="21.75" customHeight="1">
      <c r="A63" s="26" t="s">
        <v>86</v>
      </c>
      <c r="B63" s="16">
        <v>440344</v>
      </c>
      <c r="C63" s="16"/>
      <c r="D63" s="16">
        <v>203584.5</v>
      </c>
      <c r="E63" s="21"/>
      <c r="F63" s="21">
        <f t="shared" si="1"/>
        <v>46.233058699562164</v>
      </c>
    </row>
    <row r="64" spans="1:6" ht="28.5" customHeight="1">
      <c r="A64" s="26" t="s">
        <v>53</v>
      </c>
      <c r="B64" s="16">
        <v>305352.9</v>
      </c>
      <c r="C64" s="16"/>
      <c r="D64" s="16">
        <v>32881.2</v>
      </c>
      <c r="E64" s="21"/>
      <c r="F64" s="21">
        <f t="shared" si="1"/>
        <v>10.76826190286714</v>
      </c>
    </row>
    <row r="65" spans="1:6" ht="21.75" customHeight="1">
      <c r="A65" s="26" t="s">
        <v>81</v>
      </c>
      <c r="B65" s="16">
        <v>910815.5</v>
      </c>
      <c r="C65" s="16"/>
      <c r="D65" s="16">
        <v>454166.8</v>
      </c>
      <c r="E65" s="21"/>
      <c r="F65" s="21">
        <f t="shared" si="1"/>
        <v>49.86375396553967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1475.4</v>
      </c>
      <c r="C67" s="16"/>
      <c r="D67" s="16">
        <v>417.5</v>
      </c>
      <c r="E67" s="21"/>
      <c r="F67" s="21">
        <f t="shared" si="1"/>
        <v>28.29741087162803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-7698.6</v>
      </c>
      <c r="E69" s="21"/>
      <c r="F69" s="21"/>
    </row>
    <row r="70" spans="1:6" ht="15">
      <c r="A70" s="25" t="s">
        <v>20</v>
      </c>
      <c r="B70" s="9">
        <f>B59+B60</f>
        <v>2004041.5999999999</v>
      </c>
      <c r="C70" s="9"/>
      <c r="D70" s="9">
        <f>D59+D60</f>
        <v>882833.1000000001</v>
      </c>
      <c r="E70" s="10"/>
      <c r="F70" s="10">
        <f>D70/B70*100</f>
        <v>44.05263343834779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73527.2</v>
      </c>
      <c r="C72" s="17"/>
      <c r="D72" s="17">
        <v>35844</v>
      </c>
      <c r="E72" s="18"/>
      <c r="F72" s="18">
        <f>(D72/B72)*100</f>
        <v>48.74930637913589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11659.9</v>
      </c>
      <c r="C74" s="17"/>
      <c r="D74" s="17">
        <v>5608</v>
      </c>
      <c r="E74" s="18"/>
      <c r="F74" s="18">
        <f aca="true" t="shared" si="2" ref="F74:F84">(D74/B74)*100</f>
        <v>48.09646737965163</v>
      </c>
    </row>
    <row r="75" spans="1:6" ht="13.5">
      <c r="A75" s="26" t="s">
        <v>31</v>
      </c>
      <c r="B75" s="17">
        <v>146199.1</v>
      </c>
      <c r="C75" s="17"/>
      <c r="D75" s="17">
        <v>65312.4</v>
      </c>
      <c r="E75" s="18"/>
      <c r="F75" s="18">
        <f t="shared" si="2"/>
        <v>44.67359922188303</v>
      </c>
    </row>
    <row r="76" spans="1:6" ht="13.5">
      <c r="A76" s="26" t="s">
        <v>39</v>
      </c>
      <c r="B76" s="17">
        <v>153707.1</v>
      </c>
      <c r="C76" s="17"/>
      <c r="D76" s="17">
        <v>27046</v>
      </c>
      <c r="E76" s="18"/>
      <c r="F76" s="18">
        <f t="shared" si="2"/>
        <v>17.59580396741595</v>
      </c>
    </row>
    <row r="77" spans="1:6" ht="13.5">
      <c r="A77" s="26" t="s">
        <v>22</v>
      </c>
      <c r="B77" s="17">
        <v>1018949.5</v>
      </c>
      <c r="C77" s="17"/>
      <c r="D77" s="17">
        <v>434015.5</v>
      </c>
      <c r="E77" s="18"/>
      <c r="F77" s="18">
        <f t="shared" si="2"/>
        <v>42.59440727926163</v>
      </c>
    </row>
    <row r="78" spans="1:6" ht="13.5">
      <c r="A78" s="26" t="s">
        <v>38</v>
      </c>
      <c r="B78" s="17">
        <v>89233.2</v>
      </c>
      <c r="C78" s="17"/>
      <c r="D78" s="17">
        <v>46880.3</v>
      </c>
      <c r="E78" s="18"/>
      <c r="F78" s="18">
        <f t="shared" si="2"/>
        <v>52.53683606550029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476048.4</v>
      </c>
      <c r="C81" s="17"/>
      <c r="D81" s="17">
        <v>218524.2</v>
      </c>
      <c r="E81" s="18"/>
      <c r="F81" s="18">
        <f t="shared" si="2"/>
        <v>45.903777851159674</v>
      </c>
    </row>
    <row r="82" spans="1:6" ht="13.5">
      <c r="A82" s="26" t="s">
        <v>46</v>
      </c>
      <c r="B82" s="17">
        <v>33927.8</v>
      </c>
      <c r="C82" s="17"/>
      <c r="D82" s="17">
        <v>17350.6</v>
      </c>
      <c r="E82" s="18"/>
      <c r="F82" s="18">
        <f t="shared" si="2"/>
        <v>51.13977328326622</v>
      </c>
    </row>
    <row r="83" spans="1:6" ht="13.5">
      <c r="A83" s="26" t="s">
        <v>47</v>
      </c>
      <c r="B83" s="17">
        <v>9664.7</v>
      </c>
      <c r="C83" s="17"/>
      <c r="D83" s="17">
        <v>4427.5</v>
      </c>
      <c r="E83" s="18"/>
      <c r="F83" s="18">
        <f t="shared" si="2"/>
        <v>45.81104431591255</v>
      </c>
    </row>
    <row r="84" spans="1:6" ht="13.5">
      <c r="A84" s="26" t="s">
        <v>48</v>
      </c>
      <c r="B84" s="17">
        <v>26</v>
      </c>
      <c r="C84" s="17"/>
      <c r="D84" s="17">
        <v>11.5</v>
      </c>
      <c r="E84" s="18"/>
      <c r="F84" s="18">
        <f t="shared" si="2"/>
        <v>44.230769230769226</v>
      </c>
    </row>
    <row r="85" spans="1:7" ht="15">
      <c r="A85" s="25" t="s">
        <v>24</v>
      </c>
      <c r="B85" s="9">
        <f>SUM(B72:B84)</f>
        <v>2013196.7999999998</v>
      </c>
      <c r="C85" s="9">
        <f>SUM(C72:C84)</f>
        <v>0</v>
      </c>
      <c r="D85" s="9">
        <f>SUM(D72:D84)</f>
        <v>855109.5000000001</v>
      </c>
      <c r="E85" s="10">
        <f>SUM(E72:E84)</f>
        <v>0</v>
      </c>
      <c r="F85" s="10">
        <f>D85/B85*100</f>
        <v>42.475206596791736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9155.199999999953</v>
      </c>
      <c r="C87" s="55"/>
      <c r="D87" s="54">
        <f>D85-D70</f>
        <v>-27723.599999999977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-5004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-5004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-5004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-4.729372449219227E-11</v>
      </c>
      <c r="C96" s="59"/>
      <c r="D96" s="47">
        <f>D87-D88</f>
        <v>-22719.599999999977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108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91" t="s">
        <v>95</v>
      </c>
      <c r="C2" s="1"/>
      <c r="D2" s="94" t="s">
        <v>107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134526.09999999998</v>
      </c>
      <c r="E7" s="10"/>
      <c r="F7" s="11">
        <f aca="true" t="shared" si="0" ref="F7:F17">(D7/B7)*100</f>
        <v>63.700895901204625</v>
      </c>
    </row>
    <row r="8" spans="1:6" ht="60" customHeight="1">
      <c r="A8" s="26" t="s">
        <v>50</v>
      </c>
      <c r="B8" s="12">
        <v>209504</v>
      </c>
      <c r="C8" s="12"/>
      <c r="D8" s="12">
        <v>133214.8</v>
      </c>
      <c r="E8" s="13"/>
      <c r="F8" s="13">
        <f t="shared" si="0"/>
        <v>63.58580265770581</v>
      </c>
    </row>
    <row r="9" spans="1:6" ht="93" customHeight="1">
      <c r="A9" s="26" t="s">
        <v>40</v>
      </c>
      <c r="B9" s="12">
        <v>106</v>
      </c>
      <c r="C9" s="12"/>
      <c r="D9" s="12">
        <v>58.7</v>
      </c>
      <c r="E9" s="13"/>
      <c r="F9" s="13">
        <f t="shared" si="0"/>
        <v>55.37735849056604</v>
      </c>
    </row>
    <row r="10" spans="1:6" ht="36.75" customHeight="1">
      <c r="A10" s="26" t="s">
        <v>41</v>
      </c>
      <c r="B10" s="12">
        <v>1474</v>
      </c>
      <c r="C10" s="12"/>
      <c r="D10" s="12">
        <v>1333.9</v>
      </c>
      <c r="E10" s="13"/>
      <c r="F10" s="13">
        <f t="shared" si="0"/>
        <v>90.49525101763909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5080.999999999999</v>
      </c>
      <c r="E13" s="15"/>
      <c r="F13" s="15">
        <f t="shared" si="0"/>
        <v>61.165282292042846</v>
      </c>
    </row>
    <row r="14" spans="1:6" ht="48">
      <c r="A14" s="26" t="s">
        <v>2</v>
      </c>
      <c r="B14" s="12">
        <v>2953</v>
      </c>
      <c r="C14" s="12"/>
      <c r="D14" s="12">
        <v>2293.5</v>
      </c>
      <c r="E14" s="13"/>
      <c r="F14" s="13">
        <f t="shared" si="0"/>
        <v>77.66677954622418</v>
      </c>
    </row>
    <row r="15" spans="1:6" ht="74.25" customHeight="1">
      <c r="A15" s="26" t="s">
        <v>3</v>
      </c>
      <c r="B15" s="12">
        <v>21</v>
      </c>
      <c r="C15" s="12"/>
      <c r="D15" s="12">
        <v>17.7</v>
      </c>
      <c r="E15" s="13"/>
      <c r="F15" s="13">
        <f t="shared" si="0"/>
        <v>84.28571428571429</v>
      </c>
    </row>
    <row r="16" spans="1:6" ht="48">
      <c r="A16" s="26" t="s">
        <v>57</v>
      </c>
      <c r="B16" s="12">
        <v>5882</v>
      </c>
      <c r="C16" s="12"/>
      <c r="D16" s="12">
        <v>3178.6</v>
      </c>
      <c r="E16" s="13"/>
      <c r="F16" s="13">
        <f t="shared" si="0"/>
        <v>54.03944236654199</v>
      </c>
    </row>
    <row r="17" spans="1:6" ht="48">
      <c r="A17" s="26" t="s">
        <v>4</v>
      </c>
      <c r="B17" s="12">
        <v>-549</v>
      </c>
      <c r="C17" s="12"/>
      <c r="D17" s="12">
        <v>-408.8</v>
      </c>
      <c r="E17" s="13"/>
      <c r="F17" s="13">
        <f t="shared" si="0"/>
        <v>74.46265938069216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24544.4</v>
      </c>
      <c r="E18" s="10"/>
      <c r="F18" s="11">
        <f>(D18/B18)*100</f>
        <v>69.86138388409758</v>
      </c>
    </row>
    <row r="19" spans="1:6" ht="24">
      <c r="A19" s="26" t="s">
        <v>88</v>
      </c>
      <c r="B19" s="12">
        <v>11972</v>
      </c>
      <c r="C19" s="12"/>
      <c r="D19" s="12">
        <v>10604.7</v>
      </c>
      <c r="E19" s="10"/>
      <c r="F19" s="18">
        <f>D19/B19*100</f>
        <v>88.57918476445039</v>
      </c>
    </row>
    <row r="20" spans="1:6" ht="24">
      <c r="A20" s="26" t="s">
        <v>26</v>
      </c>
      <c r="B20" s="12">
        <v>22980</v>
      </c>
      <c r="C20" s="12"/>
      <c r="D20" s="12">
        <v>13846.3</v>
      </c>
      <c r="E20" s="13"/>
      <c r="F20" s="13">
        <f>(D20/B20)*100</f>
        <v>60.253698868581374</v>
      </c>
    </row>
    <row r="21" spans="1:6" ht="12.75">
      <c r="A21" s="26" t="s">
        <v>42</v>
      </c>
      <c r="B21" s="12">
        <v>30</v>
      </c>
      <c r="C21" s="12"/>
      <c r="D21" s="12">
        <v>-10.8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104.2</v>
      </c>
      <c r="E22" s="13"/>
      <c r="F22" s="13">
        <f>(D22/B22)*100</f>
        <v>69.00662251655629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11238.1</v>
      </c>
      <c r="E23" s="10"/>
      <c r="F23" s="10">
        <f>(D23/B23)*100</f>
        <v>44.20793831871288</v>
      </c>
    </row>
    <row r="24" spans="1:6" ht="15" customHeight="1">
      <c r="A24" s="26" t="s">
        <v>61</v>
      </c>
      <c r="B24" s="12">
        <v>3325</v>
      </c>
      <c r="C24" s="12"/>
      <c r="D24" s="12">
        <v>1014.6</v>
      </c>
      <c r="E24" s="13"/>
      <c r="F24" s="13">
        <f>(D24/B24)*100</f>
        <v>30.514285714285716</v>
      </c>
    </row>
    <row r="25" spans="1:6" ht="12.75">
      <c r="A25" s="26" t="s">
        <v>5</v>
      </c>
      <c r="B25" s="12">
        <v>1428</v>
      </c>
      <c r="C25" s="12"/>
      <c r="D25" s="12">
        <v>371.1</v>
      </c>
      <c r="E25" s="13"/>
      <c r="F25" s="13">
        <f>(D25/B25)*100</f>
        <v>25.987394957983195</v>
      </c>
    </row>
    <row r="26" spans="1:6" ht="13.5" customHeight="1">
      <c r="A26" s="27" t="s">
        <v>18</v>
      </c>
      <c r="B26" s="12">
        <v>20668</v>
      </c>
      <c r="C26" s="12"/>
      <c r="D26" s="12">
        <v>9852.4</v>
      </c>
      <c r="E26" s="13"/>
      <c r="F26" s="13">
        <f>(D26/B26)*100</f>
        <v>47.66982775304819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6593.8</v>
      </c>
      <c r="E27" s="10">
        <f>E28+E30</f>
        <v>0</v>
      </c>
      <c r="F27" s="10">
        <f>F28</f>
        <v>69.96940418679549</v>
      </c>
    </row>
    <row r="28" spans="1:6" ht="42" customHeight="1">
      <c r="A28" s="28" t="s">
        <v>62</v>
      </c>
      <c r="B28" s="12">
        <v>6210</v>
      </c>
      <c r="C28" s="12"/>
      <c r="D28" s="12">
        <v>4345.1</v>
      </c>
      <c r="E28" s="13"/>
      <c r="F28" s="13">
        <f>(D28/B28)*100</f>
        <v>69.96940418679549</v>
      </c>
    </row>
    <row r="29" spans="1:6" ht="59.25" customHeight="1">
      <c r="A29" s="26" t="s">
        <v>98</v>
      </c>
      <c r="B29" s="12">
        <v>7</v>
      </c>
      <c r="C29" s="12"/>
      <c r="D29" s="12">
        <v>2</v>
      </c>
      <c r="E29" s="13"/>
      <c r="F29" s="13">
        <f>(D29/B29)*100</f>
        <v>28.57142857142857</v>
      </c>
    </row>
    <row r="30" spans="1:6" ht="48.75" customHeight="1">
      <c r="A30" s="28" t="s">
        <v>85</v>
      </c>
      <c r="B30" s="12">
        <v>3873</v>
      </c>
      <c r="C30" s="12"/>
      <c r="D30" s="12">
        <v>2246.7</v>
      </c>
      <c r="E30" s="13"/>
      <c r="F30" s="13">
        <f>(D30/B30)*100</f>
        <v>58.009295120061964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14295.1</v>
      </c>
      <c r="E33" s="10"/>
      <c r="F33" s="10">
        <f>(D33/B33)*100</f>
        <v>57.7579797979798</v>
      </c>
    </row>
    <row r="34" spans="1:6" ht="69.75" customHeight="1">
      <c r="A34" s="26" t="s">
        <v>43</v>
      </c>
      <c r="B34" s="12">
        <v>23815</v>
      </c>
      <c r="C34" s="12"/>
      <c r="D34" s="12">
        <v>13460.2</v>
      </c>
      <c r="E34" s="13"/>
      <c r="F34" s="13">
        <f>(D34/B34)*100</f>
        <v>56.51984043669957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935</v>
      </c>
      <c r="C36" s="12"/>
      <c r="D36" s="12">
        <v>834.9</v>
      </c>
      <c r="E36" s="13"/>
      <c r="F36" s="13">
        <f>D36/B36*100</f>
        <v>89.29411764705883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18941.800000000003</v>
      </c>
      <c r="E39" s="10"/>
      <c r="F39" s="10">
        <f>D39/B39*100</f>
        <v>186.83961333596372</v>
      </c>
    </row>
    <row r="40" spans="1:6" ht="18" customHeight="1">
      <c r="A40" s="27" t="s">
        <v>66</v>
      </c>
      <c r="B40" s="17">
        <v>27</v>
      </c>
      <c r="C40" s="17"/>
      <c r="D40" s="17">
        <v>14.4</v>
      </c>
      <c r="E40" s="18"/>
      <c r="F40" s="18">
        <f>D40/B40*100</f>
        <v>53.333333333333336</v>
      </c>
    </row>
    <row r="41" spans="1:6" ht="15" customHeight="1">
      <c r="A41" s="26" t="s">
        <v>67</v>
      </c>
      <c r="B41" s="17">
        <v>10111</v>
      </c>
      <c r="C41" s="17"/>
      <c r="D41" s="17">
        <v>18927.4</v>
      </c>
      <c r="E41" s="18"/>
      <c r="F41" s="18">
        <f>D41/B41*100</f>
        <v>187.19612303431907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1435.6</v>
      </c>
      <c r="E42" s="10"/>
      <c r="F42" s="10">
        <f>(D42/B42)*100</f>
        <v>75.51814834297737</v>
      </c>
    </row>
    <row r="43" spans="1:6" ht="21" customHeight="1">
      <c r="A43" s="26" t="s">
        <v>68</v>
      </c>
      <c r="B43" s="17">
        <v>994</v>
      </c>
      <c r="C43" s="17"/>
      <c r="D43" s="17">
        <v>753.4</v>
      </c>
      <c r="E43" s="18"/>
      <c r="F43" s="18">
        <f>D43/B43*100</f>
        <v>75.79476861167002</v>
      </c>
    </row>
    <row r="44" spans="1:6" ht="74.25" customHeight="1">
      <c r="A44" s="30" t="s">
        <v>69</v>
      </c>
      <c r="B44" s="17">
        <v>227</v>
      </c>
      <c r="C44" s="17"/>
      <c r="D44" s="17">
        <v>104.7</v>
      </c>
      <c r="E44" s="18"/>
      <c r="F44" s="18">
        <f>D44/B44*100</f>
        <v>46.12334801762115</v>
      </c>
    </row>
    <row r="45" spans="1:6" ht="30" customHeight="1">
      <c r="A45" s="26" t="s">
        <v>70</v>
      </c>
      <c r="B45" s="17">
        <v>680</v>
      </c>
      <c r="C45" s="17"/>
      <c r="D45" s="17">
        <v>577.5</v>
      </c>
      <c r="E45" s="18"/>
      <c r="F45" s="18">
        <f>D45/B45*100</f>
        <v>84.92647058823529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4625.2</v>
      </c>
      <c r="E46" s="10"/>
      <c r="F46" s="10">
        <f>(D46/B46)*100</f>
        <v>73.56767933831716</v>
      </c>
    </row>
    <row r="47" spans="1:6" ht="33.75" customHeight="1">
      <c r="A47" s="27" t="s">
        <v>71</v>
      </c>
      <c r="B47" s="17">
        <v>100</v>
      </c>
      <c r="C47" s="17"/>
      <c r="D47" s="17">
        <v>50.6</v>
      </c>
      <c r="E47" s="19">
        <v>51</v>
      </c>
      <c r="F47" s="18">
        <f>(D47/B47)*100</f>
        <v>50.6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280.5</v>
      </c>
      <c r="E49" s="19">
        <v>71</v>
      </c>
      <c r="F49" s="18">
        <f>(D49/B49)*100</f>
        <v>48.69791666666667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705.4</v>
      </c>
      <c r="E52" s="19">
        <v>887.3</v>
      </c>
      <c r="F52" s="18">
        <f t="shared" si="1"/>
        <v>70.39920159680638</v>
      </c>
    </row>
    <row r="53" spans="1:6" ht="27" customHeight="1">
      <c r="A53" s="26" t="s">
        <v>74</v>
      </c>
      <c r="B53" s="17">
        <v>153</v>
      </c>
      <c r="C53" s="17"/>
      <c r="D53" s="17">
        <v>115.7</v>
      </c>
      <c r="E53" s="19">
        <v>347.5</v>
      </c>
      <c r="F53" s="18">
        <f t="shared" si="1"/>
        <v>75.62091503267973</v>
      </c>
    </row>
    <row r="54" spans="1:6" ht="54" customHeight="1">
      <c r="A54" s="27" t="s">
        <v>75</v>
      </c>
      <c r="B54" s="17">
        <v>2248</v>
      </c>
      <c r="C54" s="17"/>
      <c r="D54" s="17">
        <v>2136.7</v>
      </c>
      <c r="E54" s="19">
        <v>87.6</v>
      </c>
      <c r="F54" s="18" t="s">
        <v>105</v>
      </c>
    </row>
    <row r="55" spans="1:6" ht="60" customHeight="1">
      <c r="A55" s="26" t="s">
        <v>59</v>
      </c>
      <c r="B55" s="17">
        <v>37</v>
      </c>
      <c r="C55" s="17"/>
      <c r="D55" s="17">
        <v>32.9</v>
      </c>
      <c r="E55" s="19">
        <v>221.8</v>
      </c>
      <c r="F55" s="18">
        <f t="shared" si="1"/>
        <v>88.9189189189189</v>
      </c>
    </row>
    <row r="56" spans="1:6" ht="42" customHeight="1">
      <c r="A56" s="26" t="s">
        <v>76</v>
      </c>
      <c r="B56" s="17">
        <v>125</v>
      </c>
      <c r="C56" s="17"/>
      <c r="D56" s="17">
        <v>70.9</v>
      </c>
      <c r="E56" s="19">
        <v>68.4</v>
      </c>
      <c r="F56" s="18">
        <f t="shared" si="1"/>
        <v>56.720000000000006</v>
      </c>
    </row>
    <row r="57" spans="1:6" ht="24.75" customHeight="1">
      <c r="A57" s="26" t="s">
        <v>77</v>
      </c>
      <c r="B57" s="17">
        <v>1924</v>
      </c>
      <c r="C57" s="17"/>
      <c r="D57" s="17">
        <v>1130.5</v>
      </c>
      <c r="E57" s="17">
        <v>3536.16</v>
      </c>
      <c r="F57" s="18">
        <f t="shared" si="1"/>
        <v>58.75779625779626</v>
      </c>
    </row>
    <row r="58" spans="1:6" ht="18" customHeight="1">
      <c r="A58" s="25" t="s">
        <v>78</v>
      </c>
      <c r="B58" s="9">
        <v>514</v>
      </c>
      <c r="C58" s="9"/>
      <c r="D58" s="9">
        <v>321.8</v>
      </c>
      <c r="E58" s="10"/>
      <c r="F58" s="11">
        <f t="shared" si="1"/>
        <v>62.60700389105058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223108.1</v>
      </c>
      <c r="E59" s="10"/>
      <c r="F59" s="10">
        <f t="shared" si="1"/>
        <v>66.48432564515167</v>
      </c>
    </row>
    <row r="60" spans="1:6" ht="15">
      <c r="A60" s="25" t="s">
        <v>32</v>
      </c>
      <c r="B60" s="9">
        <f>B61+B67+B68+B69</f>
        <v>1668597.4000000001</v>
      </c>
      <c r="C60" s="9">
        <f>C61+C67+C68+C69</f>
        <v>0</v>
      </c>
      <c r="D60" s="9">
        <f>D61+D67+D68+D69</f>
        <v>842352.5000000001</v>
      </c>
      <c r="E60" s="10"/>
      <c r="F60" s="10">
        <f t="shared" si="1"/>
        <v>50.482668857089195</v>
      </c>
    </row>
    <row r="61" spans="1:6" ht="24.75" customHeight="1">
      <c r="A61" s="31" t="s">
        <v>79</v>
      </c>
      <c r="B61" s="9">
        <f>B63+B64+B65+B66</f>
        <v>1667000.4000000001</v>
      </c>
      <c r="C61" s="9">
        <f>C63+C64+C65+C66</f>
        <v>0</v>
      </c>
      <c r="D61" s="9">
        <f>D63+D64+D65+D66</f>
        <v>849251.3</v>
      </c>
      <c r="E61" s="10"/>
      <c r="F61" s="10">
        <f t="shared" si="1"/>
        <v>50.944876797869995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278372</v>
      </c>
      <c r="E62" s="20">
        <f>E63</f>
        <v>0</v>
      </c>
      <c r="F62" s="20">
        <f>F63</f>
        <v>63.21693948367639</v>
      </c>
    </row>
    <row r="63" spans="1:6" ht="21.75" customHeight="1">
      <c r="A63" s="26" t="s">
        <v>86</v>
      </c>
      <c r="B63" s="16">
        <v>440344</v>
      </c>
      <c r="C63" s="16"/>
      <c r="D63" s="16">
        <v>278372</v>
      </c>
      <c r="E63" s="21"/>
      <c r="F63" s="21">
        <f t="shared" si="1"/>
        <v>63.21693948367639</v>
      </c>
    </row>
    <row r="64" spans="1:6" ht="28.5" customHeight="1">
      <c r="A64" s="26" t="s">
        <v>53</v>
      </c>
      <c r="B64" s="16">
        <v>305352.9</v>
      </c>
      <c r="C64" s="16"/>
      <c r="D64" s="16">
        <v>34329.7</v>
      </c>
      <c r="E64" s="21"/>
      <c r="F64" s="21">
        <f t="shared" si="1"/>
        <v>11.24263106720126</v>
      </c>
    </row>
    <row r="65" spans="1:6" ht="21.75" customHeight="1">
      <c r="A65" s="26" t="s">
        <v>81</v>
      </c>
      <c r="B65" s="16">
        <v>910829.7</v>
      </c>
      <c r="C65" s="16"/>
      <c r="D65" s="16">
        <v>531098.8</v>
      </c>
      <c r="E65" s="21"/>
      <c r="F65" s="21">
        <f t="shared" si="1"/>
        <v>58.309341471847056</v>
      </c>
    </row>
    <row r="66" spans="1:6" ht="15">
      <c r="A66" s="26" t="s">
        <v>34</v>
      </c>
      <c r="B66" s="16">
        <v>10473.8</v>
      </c>
      <c r="C66" s="16"/>
      <c r="D66" s="16">
        <v>5450.8</v>
      </c>
      <c r="E66" s="21"/>
      <c r="F66" s="21">
        <f t="shared" si="1"/>
        <v>52.04223872901908</v>
      </c>
    </row>
    <row r="67" spans="1:6" ht="15">
      <c r="A67" s="26" t="s">
        <v>87</v>
      </c>
      <c r="B67" s="16">
        <v>1597</v>
      </c>
      <c r="C67" s="16"/>
      <c r="D67" s="16">
        <v>913.3</v>
      </c>
      <c r="E67" s="21"/>
      <c r="F67" s="21">
        <f t="shared" si="1"/>
        <v>57.188478396994356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-7812.1</v>
      </c>
      <c r="E69" s="21"/>
      <c r="F69" s="21"/>
    </row>
    <row r="70" spans="1:6" ht="15">
      <c r="A70" s="25" t="s">
        <v>20</v>
      </c>
      <c r="B70" s="9">
        <f>B59+B60</f>
        <v>2004177.4000000001</v>
      </c>
      <c r="C70" s="9"/>
      <c r="D70" s="9">
        <f>D59+D60</f>
        <v>1065460.6</v>
      </c>
      <c r="E70" s="10"/>
      <c r="F70" s="10">
        <f>D70/B70*100</f>
        <v>53.161990550337514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74046.4</v>
      </c>
      <c r="C72" s="17"/>
      <c r="D72" s="17">
        <v>41903.4</v>
      </c>
      <c r="E72" s="18"/>
      <c r="F72" s="18">
        <f>(D72/B72)*100</f>
        <v>56.590732297586385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6580</v>
      </c>
      <c r="E74" s="18"/>
      <c r="F74" s="18">
        <f aca="true" t="shared" si="2" ref="F74:F84">(D74/B74)*100</f>
        <v>55.81048185311156</v>
      </c>
    </row>
    <row r="75" spans="1:6" ht="13.5">
      <c r="A75" s="26" t="s">
        <v>31</v>
      </c>
      <c r="B75" s="17">
        <v>135868.9</v>
      </c>
      <c r="C75" s="17"/>
      <c r="D75" s="17">
        <v>73151.4</v>
      </c>
      <c r="E75" s="18"/>
      <c r="F75" s="18">
        <f t="shared" si="2"/>
        <v>53.839693999141815</v>
      </c>
    </row>
    <row r="76" spans="1:6" ht="13.5">
      <c r="A76" s="26" t="s">
        <v>39</v>
      </c>
      <c r="B76" s="17">
        <v>167129.7</v>
      </c>
      <c r="C76" s="17"/>
      <c r="D76" s="17">
        <v>73196.8</v>
      </c>
      <c r="E76" s="18"/>
      <c r="F76" s="18">
        <f t="shared" si="2"/>
        <v>43.79640482810655</v>
      </c>
    </row>
    <row r="77" spans="1:6" ht="13.5">
      <c r="A77" s="26" t="s">
        <v>22</v>
      </c>
      <c r="B77" s="17">
        <v>1014650.6</v>
      </c>
      <c r="C77" s="17"/>
      <c r="D77" s="17">
        <v>494202.4</v>
      </c>
      <c r="E77" s="18"/>
      <c r="F77" s="18">
        <f t="shared" si="2"/>
        <v>48.70665823289318</v>
      </c>
    </row>
    <row r="78" spans="1:6" ht="13.5">
      <c r="A78" s="26" t="s">
        <v>38</v>
      </c>
      <c r="B78" s="17">
        <v>89892.7</v>
      </c>
      <c r="C78" s="17"/>
      <c r="D78" s="17">
        <v>53633.9</v>
      </c>
      <c r="E78" s="18"/>
      <c r="F78" s="18">
        <f t="shared" si="2"/>
        <v>59.664355392595844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261997.6</v>
      </c>
      <c r="E81" s="18"/>
      <c r="F81" s="18">
        <f t="shared" si="2"/>
        <v>55.03426334388306</v>
      </c>
    </row>
    <row r="82" spans="1:6" ht="13.5">
      <c r="A82" s="26" t="s">
        <v>46</v>
      </c>
      <c r="B82" s="17">
        <v>33947.1</v>
      </c>
      <c r="C82" s="17"/>
      <c r="D82" s="17">
        <v>20266</v>
      </c>
      <c r="E82" s="18"/>
      <c r="F82" s="18">
        <f t="shared" si="2"/>
        <v>59.69876661040266</v>
      </c>
    </row>
    <row r="83" spans="1:6" ht="13.5">
      <c r="A83" s="26" t="s">
        <v>47</v>
      </c>
      <c r="B83" s="17">
        <v>9664.7</v>
      </c>
      <c r="C83" s="17"/>
      <c r="D83" s="17">
        <v>5475</v>
      </c>
      <c r="E83" s="18"/>
      <c r="F83" s="18">
        <f t="shared" si="2"/>
        <v>56.64945626868915</v>
      </c>
    </row>
    <row r="84" spans="1:6" ht="13.5">
      <c r="A84" s="26" t="s">
        <v>48</v>
      </c>
      <c r="B84" s="17">
        <v>26</v>
      </c>
      <c r="C84" s="17"/>
      <c r="D84" s="17">
        <v>13.5</v>
      </c>
      <c r="E84" s="18"/>
      <c r="F84" s="18">
        <f t="shared" si="2"/>
        <v>51.92307692307693</v>
      </c>
    </row>
    <row r="85" spans="1:7" ht="15">
      <c r="A85" s="25" t="s">
        <v>24</v>
      </c>
      <c r="B85" s="9">
        <f>SUM(B72:B84)</f>
        <v>2013332.5999999999</v>
      </c>
      <c r="C85" s="9">
        <f>SUM(C72:C84)</f>
        <v>0</v>
      </c>
      <c r="D85" s="9">
        <f>SUM(D72:D84)</f>
        <v>1030509.5</v>
      </c>
      <c r="E85" s="10">
        <f>SUM(E72:E84)</f>
        <v>0</v>
      </c>
      <c r="F85" s="10">
        <f>D85/B85*100</f>
        <v>51.184265332017176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-34951.10000000009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-5838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-5838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-5838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-29113.100000000093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110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91" t="s">
        <v>95</v>
      </c>
      <c r="C2" s="1"/>
      <c r="D2" s="94" t="s">
        <v>111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150557.1</v>
      </c>
      <c r="E7" s="10"/>
      <c r="F7" s="11">
        <f aca="true" t="shared" si="0" ref="F7:F17">(D7/B7)*100</f>
        <v>71.29190658383212</v>
      </c>
    </row>
    <row r="8" spans="1:6" ht="60" customHeight="1">
      <c r="A8" s="26" t="s">
        <v>50</v>
      </c>
      <c r="B8" s="12">
        <v>209304</v>
      </c>
      <c r="C8" s="12"/>
      <c r="D8" s="12">
        <v>149039.1</v>
      </c>
      <c r="E8" s="13"/>
      <c r="F8" s="13">
        <f t="shared" si="0"/>
        <v>71.20700034399725</v>
      </c>
    </row>
    <row r="9" spans="1:6" ht="93" customHeight="1">
      <c r="A9" s="26" t="s">
        <v>40</v>
      </c>
      <c r="B9" s="12">
        <v>106</v>
      </c>
      <c r="C9" s="12"/>
      <c r="D9" s="12">
        <v>65.6</v>
      </c>
      <c r="E9" s="13"/>
      <c r="F9" s="13">
        <f t="shared" si="0"/>
        <v>61.886792452830186</v>
      </c>
    </row>
    <row r="10" spans="1:6" ht="36.75" customHeight="1">
      <c r="A10" s="26" t="s">
        <v>41</v>
      </c>
      <c r="B10" s="12">
        <v>1674</v>
      </c>
      <c r="C10" s="12"/>
      <c r="D10" s="12">
        <v>1533.8</v>
      </c>
      <c r="E10" s="13"/>
      <c r="F10" s="13">
        <f t="shared" si="0"/>
        <v>91.62485065710871</v>
      </c>
    </row>
    <row r="11" spans="1:6" ht="72">
      <c r="A11" s="26" t="s">
        <v>58</v>
      </c>
      <c r="B11" s="12">
        <v>100</v>
      </c>
      <c r="C11" s="12"/>
      <c r="D11" s="12">
        <v>13.4</v>
      </c>
      <c r="E11" s="13"/>
      <c r="F11" s="13">
        <f t="shared" si="0"/>
        <v>13.4</v>
      </c>
    </row>
    <row r="12" spans="1:6" ht="59.25" customHeight="1">
      <c r="A12" s="26" t="s">
        <v>97</v>
      </c>
      <c r="B12" s="12"/>
      <c r="C12" s="12"/>
      <c r="D12" s="12">
        <v>-94.8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5882.7</v>
      </c>
      <c r="E13" s="15"/>
      <c r="F13" s="15">
        <f t="shared" si="0"/>
        <v>70.81617912603828</v>
      </c>
    </row>
    <row r="14" spans="1:6" ht="48">
      <c r="A14" s="26" t="s">
        <v>2</v>
      </c>
      <c r="B14" s="12">
        <v>2953</v>
      </c>
      <c r="C14" s="12"/>
      <c r="D14" s="12">
        <v>2651.4</v>
      </c>
      <c r="E14" s="13"/>
      <c r="F14" s="13">
        <f t="shared" si="0"/>
        <v>89.78665763630207</v>
      </c>
    </row>
    <row r="15" spans="1:6" ht="74.25" customHeight="1">
      <c r="A15" s="26" t="s">
        <v>3</v>
      </c>
      <c r="B15" s="12">
        <v>21</v>
      </c>
      <c r="C15" s="12"/>
      <c r="D15" s="12">
        <v>20.3</v>
      </c>
      <c r="E15" s="13"/>
      <c r="F15" s="13">
        <f t="shared" si="0"/>
        <v>96.66666666666667</v>
      </c>
    </row>
    <row r="16" spans="1:6" ht="48">
      <c r="A16" s="26" t="s">
        <v>57</v>
      </c>
      <c r="B16" s="12">
        <v>5882</v>
      </c>
      <c r="C16" s="12"/>
      <c r="D16" s="12">
        <v>3671.8</v>
      </c>
      <c r="E16" s="13"/>
      <c r="F16" s="13">
        <f t="shared" si="0"/>
        <v>62.42434546072765</v>
      </c>
    </row>
    <row r="17" spans="1:6" ht="48">
      <c r="A17" s="26" t="s">
        <v>4</v>
      </c>
      <c r="B17" s="12">
        <v>-549</v>
      </c>
      <c r="C17" s="12"/>
      <c r="D17" s="12">
        <v>-460.8</v>
      </c>
      <c r="E17" s="13"/>
      <c r="F17" s="13">
        <f t="shared" si="0"/>
        <v>83.93442622950819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25818.8</v>
      </c>
      <c r="E18" s="10"/>
      <c r="F18" s="11">
        <f>(D18/B18)*100</f>
        <v>73.48874277744571</v>
      </c>
    </row>
    <row r="19" spans="1:6" ht="24">
      <c r="A19" s="26" t="s">
        <v>88</v>
      </c>
      <c r="B19" s="12">
        <v>11972</v>
      </c>
      <c r="C19" s="12"/>
      <c r="D19" s="12">
        <v>10910.3</v>
      </c>
      <c r="E19" s="10"/>
      <c r="F19" s="18">
        <f>D19/B19*100</f>
        <v>91.13180755095222</v>
      </c>
    </row>
    <row r="20" spans="1:6" ht="24">
      <c r="A20" s="26" t="s">
        <v>26</v>
      </c>
      <c r="B20" s="12">
        <v>22980</v>
      </c>
      <c r="C20" s="12"/>
      <c r="D20" s="12">
        <v>14805.9</v>
      </c>
      <c r="E20" s="13"/>
      <c r="F20" s="13">
        <f>(D20/B20)*100</f>
        <v>64.42950391644908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113.2</v>
      </c>
      <c r="E22" s="13"/>
      <c r="F22" s="13">
        <f>(D22/B22)*100</f>
        <v>74.96688741721854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13418.9</v>
      </c>
      <c r="E23" s="10"/>
      <c r="F23" s="10">
        <f>(D23/B23)*100</f>
        <v>52.78667243617482</v>
      </c>
    </row>
    <row r="24" spans="1:6" ht="15" customHeight="1">
      <c r="A24" s="26" t="s">
        <v>61</v>
      </c>
      <c r="B24" s="12">
        <v>3325</v>
      </c>
      <c r="C24" s="12"/>
      <c r="D24" s="12">
        <v>1218.1</v>
      </c>
      <c r="E24" s="13"/>
      <c r="F24" s="13">
        <f>(D24/B24)*100</f>
        <v>36.63458646616541</v>
      </c>
    </row>
    <row r="25" spans="1:6" ht="12.75">
      <c r="A25" s="26" t="s">
        <v>5</v>
      </c>
      <c r="B25" s="12">
        <v>1428</v>
      </c>
      <c r="C25" s="12"/>
      <c r="D25" s="12">
        <v>489.9</v>
      </c>
      <c r="E25" s="13"/>
      <c r="F25" s="13">
        <f>(D25/B25)*100</f>
        <v>34.30672268907563</v>
      </c>
    </row>
    <row r="26" spans="1:6" ht="13.5" customHeight="1">
      <c r="A26" s="27" t="s">
        <v>18</v>
      </c>
      <c r="B26" s="12">
        <v>20668</v>
      </c>
      <c r="C26" s="12"/>
      <c r="D26" s="12">
        <v>11710.9</v>
      </c>
      <c r="E26" s="13"/>
      <c r="F26" s="13">
        <f>(D26/B26)*100</f>
        <v>56.66198954906135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7463.799999999999</v>
      </c>
      <c r="E27" s="10">
        <f>E28+E30</f>
        <v>0</v>
      </c>
      <c r="F27" s="10">
        <f>F28</f>
        <v>78.2914653784219</v>
      </c>
    </row>
    <row r="28" spans="1:6" ht="42" customHeight="1">
      <c r="A28" s="28" t="s">
        <v>62</v>
      </c>
      <c r="B28" s="12">
        <v>6210</v>
      </c>
      <c r="C28" s="12"/>
      <c r="D28" s="12">
        <v>4861.9</v>
      </c>
      <c r="E28" s="13"/>
      <c r="F28" s="13">
        <f>(D28/B28)*100</f>
        <v>78.2914653784219</v>
      </c>
    </row>
    <row r="29" spans="1:6" ht="59.25" customHeight="1">
      <c r="A29" s="26" t="s">
        <v>98</v>
      </c>
      <c r="B29" s="12">
        <v>7</v>
      </c>
      <c r="C29" s="12"/>
      <c r="D29" s="12">
        <v>2.2</v>
      </c>
      <c r="E29" s="13"/>
      <c r="F29" s="13">
        <f>(D29/B29)*100</f>
        <v>31.428571428571434</v>
      </c>
    </row>
    <row r="30" spans="1:6" ht="48.75" customHeight="1">
      <c r="A30" s="28" t="s">
        <v>85</v>
      </c>
      <c r="B30" s="12">
        <v>3873</v>
      </c>
      <c r="C30" s="12"/>
      <c r="D30" s="12">
        <v>2599.7</v>
      </c>
      <c r="E30" s="13"/>
      <c r="F30" s="13">
        <f>(D30/B30)*100</f>
        <v>67.12367673638006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24750</v>
      </c>
      <c r="C33" s="9"/>
      <c r="D33" s="9">
        <f>D34+D35+D36</f>
        <v>16123.699999999999</v>
      </c>
      <c r="E33" s="10"/>
      <c r="F33" s="10">
        <f>(D33/B33)*100</f>
        <v>65.14626262626263</v>
      </c>
    </row>
    <row r="34" spans="1:6" ht="69.75" customHeight="1">
      <c r="A34" s="26" t="s">
        <v>43</v>
      </c>
      <c r="B34" s="12">
        <v>23415</v>
      </c>
      <c r="C34" s="12"/>
      <c r="D34" s="12">
        <v>15178.9</v>
      </c>
      <c r="E34" s="13"/>
      <c r="F34" s="13">
        <f>(D34/B34)*100</f>
        <v>64.82553918428357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944.8</v>
      </c>
      <c r="E36" s="13"/>
      <c r="F36" s="13">
        <f>D36/B36*100</f>
        <v>70.77153558052433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1505.2</v>
      </c>
      <c r="E37" s="10"/>
      <c r="F37" s="10">
        <f>(D37/B37)*100</f>
        <v>81.14285714285715</v>
      </c>
    </row>
    <row r="38" spans="1:6" ht="12.75" customHeight="1">
      <c r="A38" s="26" t="s">
        <v>49</v>
      </c>
      <c r="B38" s="12">
        <v>1855</v>
      </c>
      <c r="C38" s="12"/>
      <c r="D38" s="12">
        <v>1505.2</v>
      </c>
      <c r="E38" s="13"/>
      <c r="F38" s="13">
        <f>(D38/B38)*100</f>
        <v>81.14285714285715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18998.699999999997</v>
      </c>
      <c r="E39" s="10"/>
      <c r="F39" s="10">
        <f>D39/B39*100</f>
        <v>187.40086802130597</v>
      </c>
    </row>
    <row r="40" spans="1:6" ht="18" customHeight="1">
      <c r="A40" s="27" t="s">
        <v>66</v>
      </c>
      <c r="B40" s="17">
        <v>27</v>
      </c>
      <c r="C40" s="17"/>
      <c r="D40" s="17">
        <v>16.6</v>
      </c>
      <c r="E40" s="18"/>
      <c r="F40" s="18">
        <f>D40/B40*100</f>
        <v>61.48148148148148</v>
      </c>
    </row>
    <row r="41" spans="1:6" ht="15" customHeight="1">
      <c r="A41" s="26" t="s">
        <v>67</v>
      </c>
      <c r="B41" s="17">
        <v>10111</v>
      </c>
      <c r="C41" s="17"/>
      <c r="D41" s="17">
        <v>18982.1</v>
      </c>
      <c r="E41" s="18"/>
      <c r="F41" s="18">
        <f>D41/B41*100</f>
        <v>187.73711799030758</v>
      </c>
    </row>
    <row r="42" spans="1:6" ht="24">
      <c r="A42" s="25" t="s">
        <v>35</v>
      </c>
      <c r="B42" s="9">
        <f>B43+B44+B45</f>
        <v>1901</v>
      </c>
      <c r="C42" s="9"/>
      <c r="D42" s="9">
        <f>D43+D44+D45</f>
        <v>1535.6</v>
      </c>
      <c r="E42" s="10"/>
      <c r="F42" s="10">
        <f>(D42/B42)*100</f>
        <v>80.77853761178326</v>
      </c>
    </row>
    <row r="43" spans="1:6" ht="21" customHeight="1">
      <c r="A43" s="26" t="s">
        <v>68</v>
      </c>
      <c r="B43" s="17">
        <v>994</v>
      </c>
      <c r="C43" s="17"/>
      <c r="D43" s="17">
        <v>760.4</v>
      </c>
      <c r="E43" s="18"/>
      <c r="F43" s="18">
        <f>D43/B43*100</f>
        <v>76.4989939637827</v>
      </c>
    </row>
    <row r="44" spans="1:6" ht="74.25" customHeight="1">
      <c r="A44" s="30" t="s">
        <v>69</v>
      </c>
      <c r="B44" s="17">
        <v>227</v>
      </c>
      <c r="C44" s="17"/>
      <c r="D44" s="17">
        <v>123.7</v>
      </c>
      <c r="E44" s="18"/>
      <c r="F44" s="18">
        <f>D44/B44*100</f>
        <v>54.49339207048458</v>
      </c>
    </row>
    <row r="45" spans="1:6" ht="30" customHeight="1">
      <c r="A45" s="26" t="s">
        <v>70</v>
      </c>
      <c r="B45" s="17">
        <v>680</v>
      </c>
      <c r="C45" s="17"/>
      <c r="D45" s="17">
        <v>651.5</v>
      </c>
      <c r="E45" s="18"/>
      <c r="F45" s="18">
        <f>D45/B45*100</f>
        <v>95.80882352941177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4907.5</v>
      </c>
      <c r="E46" s="10"/>
      <c r="F46" s="10">
        <f>(D46/B46)*100</f>
        <v>78.05789724829012</v>
      </c>
    </row>
    <row r="47" spans="1:6" ht="33.75" customHeight="1">
      <c r="A47" s="27" t="s">
        <v>71</v>
      </c>
      <c r="B47" s="17">
        <v>100</v>
      </c>
      <c r="C47" s="17"/>
      <c r="D47" s="17">
        <v>54.4</v>
      </c>
      <c r="E47" s="19">
        <v>51</v>
      </c>
      <c r="F47" s="18">
        <f>(D47/B47)*100</f>
        <v>54.400000000000006</v>
      </c>
    </row>
    <row r="48" spans="1:6" ht="51" customHeight="1" hidden="1">
      <c r="A48" s="26" t="s">
        <v>72</v>
      </c>
      <c r="B48" s="17">
        <v>0</v>
      </c>
      <c r="C48" s="17"/>
      <c r="D48" s="17">
        <v>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294</v>
      </c>
      <c r="E49" s="19">
        <v>71</v>
      </c>
      <c r="F49" s="18">
        <f>(D49/B49)*100</f>
        <v>51.041666666666664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852.1</v>
      </c>
      <c r="E52" s="19">
        <v>887.3</v>
      </c>
      <c r="F52" s="18">
        <f t="shared" si="1"/>
        <v>85.03992015968063</v>
      </c>
    </row>
    <row r="53" spans="1:6" ht="27" customHeight="1">
      <c r="A53" s="26" t="s">
        <v>74</v>
      </c>
      <c r="B53" s="17">
        <v>153</v>
      </c>
      <c r="C53" s="17"/>
      <c r="D53" s="17">
        <v>121.5</v>
      </c>
      <c r="E53" s="19">
        <v>347.5</v>
      </c>
      <c r="F53" s="18">
        <f t="shared" si="1"/>
        <v>79.41176470588235</v>
      </c>
    </row>
    <row r="54" spans="1:6" ht="54" customHeight="1">
      <c r="A54" s="27" t="s">
        <v>75</v>
      </c>
      <c r="B54" s="17">
        <v>2248</v>
      </c>
      <c r="C54" s="17"/>
      <c r="D54" s="17">
        <v>2147.8</v>
      </c>
      <c r="E54" s="19">
        <v>87.6</v>
      </c>
      <c r="F54" s="18">
        <f t="shared" si="1"/>
        <v>95.54270462633453</v>
      </c>
    </row>
    <row r="55" spans="1:6" ht="60" customHeight="1">
      <c r="A55" s="26" t="s">
        <v>59</v>
      </c>
      <c r="B55" s="17">
        <v>37</v>
      </c>
      <c r="C55" s="17"/>
      <c r="D55" s="17">
        <v>33.9</v>
      </c>
      <c r="E55" s="19">
        <v>221.8</v>
      </c>
      <c r="F55" s="18">
        <f t="shared" si="1"/>
        <v>91.62162162162161</v>
      </c>
    </row>
    <row r="56" spans="1:6" ht="42" customHeight="1">
      <c r="A56" s="26" t="s">
        <v>76</v>
      </c>
      <c r="B56" s="17">
        <v>125</v>
      </c>
      <c r="C56" s="17"/>
      <c r="D56" s="17">
        <v>78.5</v>
      </c>
      <c r="E56" s="19">
        <v>68.4</v>
      </c>
      <c r="F56" s="18">
        <f t="shared" si="1"/>
        <v>62.8</v>
      </c>
    </row>
    <row r="57" spans="1:6" ht="24.75" customHeight="1">
      <c r="A57" s="26" t="s">
        <v>77</v>
      </c>
      <c r="B57" s="17">
        <v>1924</v>
      </c>
      <c r="C57" s="17"/>
      <c r="D57" s="17">
        <v>1223.3</v>
      </c>
      <c r="E57" s="17">
        <v>3536.16</v>
      </c>
      <c r="F57" s="18">
        <f t="shared" si="1"/>
        <v>63.58108108108108</v>
      </c>
    </row>
    <row r="58" spans="1:6" ht="18" customHeight="1">
      <c r="A58" s="25" t="s">
        <v>78</v>
      </c>
      <c r="B58" s="9">
        <v>514</v>
      </c>
      <c r="C58" s="9"/>
      <c r="D58" s="9">
        <v>402.3</v>
      </c>
      <c r="E58" s="10"/>
      <c r="F58" s="18">
        <f t="shared" si="1"/>
        <v>78.26848249027238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246614.30000000002</v>
      </c>
      <c r="E59" s="10"/>
      <c r="F59" s="10">
        <f t="shared" si="1"/>
        <v>73.4889743131295</v>
      </c>
    </row>
    <row r="60" spans="1:6" ht="15">
      <c r="A60" s="25" t="s">
        <v>32</v>
      </c>
      <c r="B60" s="9">
        <f>B61+B67+B68+B69</f>
        <v>1669321.4000000001</v>
      </c>
      <c r="C60" s="9">
        <f>C61+C67+C68+C69</f>
        <v>0</v>
      </c>
      <c r="D60" s="9">
        <f>D61+D67+D68+D69</f>
        <v>948906.3</v>
      </c>
      <c r="E60" s="10"/>
      <c r="F60" s="10">
        <f t="shared" si="1"/>
        <v>56.84383486607193</v>
      </c>
    </row>
    <row r="61" spans="1:6" ht="24.75" customHeight="1">
      <c r="A61" s="31" t="s">
        <v>79</v>
      </c>
      <c r="B61" s="9">
        <f>B63+B64+B65+B66</f>
        <v>1667679.4000000001</v>
      </c>
      <c r="C61" s="9">
        <f>C63+C64+C65+C66</f>
        <v>0</v>
      </c>
      <c r="D61" s="9">
        <f>D63+D64+D65+D66</f>
        <v>955595.3</v>
      </c>
      <c r="E61" s="10"/>
      <c r="F61" s="10">
        <f t="shared" si="1"/>
        <v>57.30089968131764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307037.9</v>
      </c>
      <c r="E62" s="20">
        <f>E63</f>
        <v>0</v>
      </c>
      <c r="F62" s="20">
        <f>F63</f>
        <v>69.72682720781934</v>
      </c>
    </row>
    <row r="63" spans="1:6" ht="21.75" customHeight="1">
      <c r="A63" s="26" t="s">
        <v>86</v>
      </c>
      <c r="B63" s="16">
        <v>440344</v>
      </c>
      <c r="C63" s="16"/>
      <c r="D63" s="16">
        <v>307037.9</v>
      </c>
      <c r="E63" s="21"/>
      <c r="F63" s="21">
        <f t="shared" si="1"/>
        <v>69.72682720781934</v>
      </c>
    </row>
    <row r="64" spans="1:6" ht="28.5" customHeight="1">
      <c r="A64" s="26" t="s">
        <v>53</v>
      </c>
      <c r="B64" s="16">
        <v>306031.9</v>
      </c>
      <c r="C64" s="16"/>
      <c r="D64" s="16">
        <v>52105.5</v>
      </c>
      <c r="E64" s="21"/>
      <c r="F64" s="21">
        <f t="shared" si="1"/>
        <v>17.02616622646201</v>
      </c>
    </row>
    <row r="65" spans="1:6" ht="21.75" customHeight="1">
      <c r="A65" s="26" t="s">
        <v>81</v>
      </c>
      <c r="B65" s="16">
        <v>910829.7</v>
      </c>
      <c r="C65" s="16"/>
      <c r="D65" s="16">
        <v>587865</v>
      </c>
      <c r="E65" s="21"/>
      <c r="F65" s="21">
        <f t="shared" si="1"/>
        <v>64.54170302088305</v>
      </c>
    </row>
    <row r="66" spans="1:6" ht="15">
      <c r="A66" s="26" t="s">
        <v>34</v>
      </c>
      <c r="B66" s="16">
        <v>10473.8</v>
      </c>
      <c r="C66" s="16"/>
      <c r="D66" s="16">
        <v>8586.9</v>
      </c>
      <c r="E66" s="21"/>
      <c r="F66" s="21">
        <f t="shared" si="1"/>
        <v>81.98457102484295</v>
      </c>
    </row>
    <row r="67" spans="1:6" ht="15">
      <c r="A67" s="26" t="s">
        <v>87</v>
      </c>
      <c r="B67" s="16">
        <v>1642</v>
      </c>
      <c r="C67" s="16"/>
      <c r="D67" s="16">
        <v>1175.4</v>
      </c>
      <c r="E67" s="21"/>
      <c r="F67" s="21">
        <f t="shared" si="1"/>
        <v>71.58343483556638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-7864.4</v>
      </c>
      <c r="E69" s="21"/>
      <c r="F69" s="21"/>
    </row>
    <row r="70" spans="1:6" ht="15">
      <c r="A70" s="25" t="s">
        <v>20</v>
      </c>
      <c r="B70" s="9">
        <f>B59+B60</f>
        <v>2004901.4000000001</v>
      </c>
      <c r="C70" s="9"/>
      <c r="D70" s="9">
        <f>D59+D60</f>
        <v>1195520.6</v>
      </c>
      <c r="E70" s="10"/>
      <c r="F70" s="10">
        <f>D70/B70*100</f>
        <v>59.6298950162836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74107.3</v>
      </c>
      <c r="C72" s="17"/>
      <c r="D72" s="17">
        <v>47841.4</v>
      </c>
      <c r="E72" s="18"/>
      <c r="F72" s="18">
        <f>(D72/B72)*100</f>
        <v>64.55693298770836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7699.8</v>
      </c>
      <c r="E74" s="18"/>
      <c r="F74" s="18">
        <f aca="true" t="shared" si="2" ref="F74:F84">(D74/B74)*100</f>
        <v>65.308441971518</v>
      </c>
    </row>
    <row r="75" spans="1:6" ht="13.5">
      <c r="A75" s="26" t="s">
        <v>31</v>
      </c>
      <c r="B75" s="17">
        <v>135699.6</v>
      </c>
      <c r="C75" s="17"/>
      <c r="D75" s="17">
        <v>81434.3</v>
      </c>
      <c r="E75" s="18"/>
      <c r="F75" s="18">
        <f t="shared" si="2"/>
        <v>60.0107148436694</v>
      </c>
    </row>
    <row r="76" spans="1:6" ht="13.5">
      <c r="A76" s="26" t="s">
        <v>39</v>
      </c>
      <c r="B76" s="17">
        <v>167144.2</v>
      </c>
      <c r="C76" s="17"/>
      <c r="D76" s="17">
        <v>80141.5</v>
      </c>
      <c r="E76" s="18"/>
      <c r="F76" s="18">
        <f t="shared" si="2"/>
        <v>47.94752076350839</v>
      </c>
    </row>
    <row r="77" spans="1:6" ht="13.5">
      <c r="A77" s="26" t="s">
        <v>22</v>
      </c>
      <c r="B77" s="17">
        <v>1015357.7</v>
      </c>
      <c r="C77" s="17"/>
      <c r="D77" s="17">
        <v>552912.2</v>
      </c>
      <c r="E77" s="18"/>
      <c r="F77" s="18">
        <f t="shared" si="2"/>
        <v>54.45491771028082</v>
      </c>
    </row>
    <row r="78" spans="1:6" ht="13.5">
      <c r="A78" s="26" t="s">
        <v>38</v>
      </c>
      <c r="B78" s="17">
        <v>89986.7</v>
      </c>
      <c r="C78" s="17"/>
      <c r="D78" s="17">
        <v>61670.2</v>
      </c>
      <c r="E78" s="18"/>
      <c r="F78" s="18">
        <f t="shared" si="2"/>
        <v>68.53257203564527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476062.7</v>
      </c>
      <c r="C81" s="17"/>
      <c r="D81" s="17">
        <v>301046.5</v>
      </c>
      <c r="E81" s="18"/>
      <c r="F81" s="18">
        <f t="shared" si="2"/>
        <v>63.23673331264978</v>
      </c>
    </row>
    <row r="82" spans="1:6" ht="13.5">
      <c r="A82" s="26" t="s">
        <v>46</v>
      </c>
      <c r="B82" s="17">
        <v>33963.9</v>
      </c>
      <c r="C82" s="17"/>
      <c r="D82" s="17">
        <v>23200.5</v>
      </c>
      <c r="E82" s="18"/>
      <c r="F82" s="18">
        <f t="shared" si="2"/>
        <v>68.30929310238223</v>
      </c>
    </row>
    <row r="83" spans="1:6" ht="13.5">
      <c r="A83" s="26" t="s">
        <v>47</v>
      </c>
      <c r="B83" s="17">
        <v>9664.7</v>
      </c>
      <c r="C83" s="17"/>
      <c r="D83" s="17">
        <v>6202.7</v>
      </c>
      <c r="E83" s="18"/>
      <c r="F83" s="18">
        <f t="shared" si="2"/>
        <v>64.17891915941519</v>
      </c>
    </row>
    <row r="84" spans="1:6" ht="13.5">
      <c r="A84" s="26" t="s">
        <v>48</v>
      </c>
      <c r="B84" s="17">
        <v>26</v>
      </c>
      <c r="C84" s="17"/>
      <c r="D84" s="17">
        <v>15.6</v>
      </c>
      <c r="E84" s="18"/>
      <c r="F84" s="18">
        <f t="shared" si="2"/>
        <v>60</v>
      </c>
    </row>
    <row r="85" spans="1:7" ht="15">
      <c r="A85" s="25" t="s">
        <v>24</v>
      </c>
      <c r="B85" s="9">
        <f>SUM(B72:B84)</f>
        <v>2014056.5999999999</v>
      </c>
      <c r="C85" s="9">
        <f>SUM(C72:C84)</f>
        <v>0</v>
      </c>
      <c r="D85" s="9">
        <f>SUM(D72:D84)</f>
        <v>1162254.2</v>
      </c>
      <c r="E85" s="10">
        <f>SUM(E72:E84)</f>
        <v>0</v>
      </c>
      <c r="F85" s="10">
        <f>D85/B85*100</f>
        <v>57.707126999310745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9155.19999999972</v>
      </c>
      <c r="C87" s="55"/>
      <c r="D87" s="54">
        <f>D85-D70</f>
        <v>-33266.40000000014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-6672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10</v>
      </c>
      <c r="B90" s="42">
        <v>19155.2</v>
      </c>
      <c r="C90" s="57"/>
      <c r="D90" s="43">
        <v>0</v>
      </c>
    </row>
    <row r="91" spans="1:4" ht="24">
      <c r="A91" s="26" t="s">
        <v>11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-6672</v>
      </c>
    </row>
    <row r="93" spans="1:10" ht="24">
      <c r="A93" s="26" t="s">
        <v>12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13</v>
      </c>
      <c r="B94" s="38">
        <v>-10000</v>
      </c>
      <c r="C94" s="58"/>
      <c r="D94" s="44">
        <v>-6672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-2.801243681460619E-10</v>
      </c>
      <c r="C96" s="59"/>
      <c r="D96" s="47">
        <f>D87-D88</f>
        <v>-26594.40000000014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H75" sqref="H75"/>
    </sheetView>
  </sheetViews>
  <sheetFormatPr defaultColWidth="9.00390625" defaultRowHeight="12.75"/>
  <cols>
    <col min="1" max="1" width="49.50390625" style="48" customWidth="1"/>
    <col min="2" max="2" width="15.375" style="49" customWidth="1"/>
    <col min="3" max="3" width="15.375" style="49" hidden="1" customWidth="1"/>
    <col min="4" max="4" width="17.00390625" style="35" customWidth="1"/>
    <col min="5" max="5" width="13.875" style="36" hidden="1" customWidth="1"/>
    <col min="6" max="6" width="13.625" style="36" customWidth="1"/>
    <col min="7" max="7" width="9.125" style="22" customWidth="1"/>
    <col min="8" max="16384" width="8.875" style="22" customWidth="1"/>
  </cols>
  <sheetData>
    <row r="1" spans="1:6" ht="39" customHeight="1" thickBot="1">
      <c r="A1" s="90" t="s">
        <v>112</v>
      </c>
      <c r="B1" s="90"/>
      <c r="C1" s="90"/>
      <c r="D1" s="90"/>
      <c r="E1" s="90"/>
      <c r="F1" s="90"/>
    </row>
    <row r="2" spans="1:6" ht="12.75" customHeight="1">
      <c r="A2" s="87" t="s">
        <v>15</v>
      </c>
      <c r="B2" s="91" t="s">
        <v>95</v>
      </c>
      <c r="C2" s="1"/>
      <c r="D2" s="94" t="s">
        <v>113</v>
      </c>
      <c r="E2" s="2"/>
      <c r="F2" s="97" t="s">
        <v>0</v>
      </c>
    </row>
    <row r="3" spans="1:6" ht="12.75" customHeight="1">
      <c r="A3" s="88"/>
      <c r="B3" s="92"/>
      <c r="C3" s="3"/>
      <c r="D3" s="95"/>
      <c r="E3" s="4"/>
      <c r="F3" s="98"/>
    </row>
    <row r="4" spans="1:6" ht="12.75">
      <c r="A4" s="88"/>
      <c r="B4" s="92"/>
      <c r="C4" s="3"/>
      <c r="D4" s="95"/>
      <c r="E4" s="4"/>
      <c r="F4" s="98"/>
    </row>
    <row r="5" spans="1:6" ht="26.25" customHeight="1">
      <c r="A5" s="89"/>
      <c r="B5" s="93"/>
      <c r="C5" s="5"/>
      <c r="D5" s="96"/>
      <c r="E5" s="6"/>
      <c r="F5" s="99"/>
    </row>
    <row r="6" spans="1:6" s="24" customFormat="1" ht="12.75">
      <c r="A6" s="23">
        <v>1</v>
      </c>
      <c r="B6" s="7">
        <v>3</v>
      </c>
      <c r="C6" s="8"/>
      <c r="D6" s="8">
        <v>4</v>
      </c>
      <c r="E6" s="8"/>
      <c r="F6" s="8">
        <v>5</v>
      </c>
    </row>
    <row r="7" spans="1:6" ht="15">
      <c r="A7" s="25" t="s">
        <v>25</v>
      </c>
      <c r="B7" s="9">
        <f>B8+B9+B10+B11</f>
        <v>211184</v>
      </c>
      <c r="C7" s="9"/>
      <c r="D7" s="9">
        <f>D8+D9+D10+D11+D12</f>
        <v>168431.3</v>
      </c>
      <c r="E7" s="10"/>
      <c r="F7" s="11">
        <f aca="true" t="shared" si="0" ref="F7:F17">(D7/B7)*100</f>
        <v>79.75571065989847</v>
      </c>
    </row>
    <row r="8" spans="1:6" ht="60" customHeight="1">
      <c r="A8" s="26" t="s">
        <v>50</v>
      </c>
      <c r="B8" s="12">
        <v>209304</v>
      </c>
      <c r="C8" s="12"/>
      <c r="D8" s="12">
        <v>166811.7</v>
      </c>
      <c r="E8" s="13"/>
      <c r="F8" s="13">
        <f t="shared" si="0"/>
        <v>79.69828574704736</v>
      </c>
    </row>
    <row r="9" spans="1:6" ht="93" customHeight="1">
      <c r="A9" s="26" t="s">
        <v>40</v>
      </c>
      <c r="B9" s="12">
        <v>106</v>
      </c>
      <c r="C9" s="12"/>
      <c r="D9" s="12">
        <v>70.5</v>
      </c>
      <c r="E9" s="13"/>
      <c r="F9" s="13">
        <f t="shared" si="0"/>
        <v>66.50943396226415</v>
      </c>
    </row>
    <row r="10" spans="1:6" ht="36.75" customHeight="1">
      <c r="A10" s="26" t="s">
        <v>41</v>
      </c>
      <c r="B10" s="12">
        <v>1674</v>
      </c>
      <c r="C10" s="12"/>
      <c r="D10" s="12">
        <v>1621.5</v>
      </c>
      <c r="E10" s="13"/>
      <c r="F10" s="13">
        <f t="shared" si="0"/>
        <v>96.86379928315412</v>
      </c>
    </row>
    <row r="11" spans="1:6" ht="72">
      <c r="A11" s="26" t="s">
        <v>58</v>
      </c>
      <c r="B11" s="12">
        <v>100</v>
      </c>
      <c r="C11" s="12"/>
      <c r="D11" s="12">
        <v>22.3</v>
      </c>
      <c r="E11" s="13"/>
      <c r="F11" s="13">
        <f t="shared" si="0"/>
        <v>22.3</v>
      </c>
    </row>
    <row r="12" spans="1:6" ht="59.25" customHeight="1">
      <c r="A12" s="26" t="s">
        <v>97</v>
      </c>
      <c r="B12" s="12"/>
      <c r="C12" s="12"/>
      <c r="D12" s="12">
        <v>-94.7</v>
      </c>
      <c r="E12" s="13"/>
      <c r="F12" s="13"/>
    </row>
    <row r="13" spans="1:6" ht="23.25">
      <c r="A13" s="25" t="s">
        <v>1</v>
      </c>
      <c r="B13" s="14">
        <f>B14+B15+B16+B17</f>
        <v>8307</v>
      </c>
      <c r="C13" s="14"/>
      <c r="D13" s="14">
        <f>D14+D15+D16+D17</f>
        <v>6749.599999999999</v>
      </c>
      <c r="E13" s="15"/>
      <c r="F13" s="15">
        <f t="shared" si="0"/>
        <v>81.25195618153363</v>
      </c>
    </row>
    <row r="14" spans="1:6" ht="48">
      <c r="A14" s="26" t="s">
        <v>2</v>
      </c>
      <c r="B14" s="12">
        <v>3253</v>
      </c>
      <c r="C14" s="12"/>
      <c r="D14" s="12">
        <v>3055.4</v>
      </c>
      <c r="E14" s="13"/>
      <c r="F14" s="13">
        <f t="shared" si="0"/>
        <v>93.92560713187827</v>
      </c>
    </row>
    <row r="15" spans="1:6" ht="74.25" customHeight="1">
      <c r="A15" s="26" t="s">
        <v>3</v>
      </c>
      <c r="B15" s="12">
        <v>26</v>
      </c>
      <c r="C15" s="12"/>
      <c r="D15" s="12">
        <v>23.2</v>
      </c>
      <c r="E15" s="13"/>
      <c r="F15" s="13">
        <f t="shared" si="0"/>
        <v>89.23076923076923</v>
      </c>
    </row>
    <row r="16" spans="1:6" ht="48">
      <c r="A16" s="26" t="s">
        <v>57</v>
      </c>
      <c r="B16" s="12">
        <v>5577</v>
      </c>
      <c r="C16" s="12"/>
      <c r="D16" s="12">
        <v>4187.7</v>
      </c>
      <c r="E16" s="13"/>
      <c r="F16" s="13">
        <f t="shared" si="0"/>
        <v>75.08875739644971</v>
      </c>
    </row>
    <row r="17" spans="1:6" ht="48">
      <c r="A17" s="26" t="s">
        <v>4</v>
      </c>
      <c r="B17" s="12">
        <v>-549</v>
      </c>
      <c r="C17" s="12"/>
      <c r="D17" s="12">
        <v>-516.7</v>
      </c>
      <c r="E17" s="13"/>
      <c r="F17" s="13">
        <f t="shared" si="0"/>
        <v>94.11657559198544</v>
      </c>
    </row>
    <row r="18" spans="1:6" ht="15">
      <c r="A18" s="25" t="s">
        <v>16</v>
      </c>
      <c r="B18" s="9">
        <f>B20+B21+B22+B19</f>
        <v>35133</v>
      </c>
      <c r="C18" s="9"/>
      <c r="D18" s="9">
        <f>D20+D21+D22+D19</f>
        <v>26549.6</v>
      </c>
      <c r="E18" s="10"/>
      <c r="F18" s="11">
        <f>(D18/B18)*100</f>
        <v>75.5688384140267</v>
      </c>
    </row>
    <row r="19" spans="1:6" ht="24">
      <c r="A19" s="26" t="s">
        <v>88</v>
      </c>
      <c r="B19" s="12">
        <v>11972</v>
      </c>
      <c r="C19" s="12"/>
      <c r="D19" s="12">
        <v>11121.9</v>
      </c>
      <c r="E19" s="10"/>
      <c r="F19" s="18">
        <f>D19/B19*100</f>
        <v>92.89926495155362</v>
      </c>
    </row>
    <row r="20" spans="1:6" ht="24">
      <c r="A20" s="26" t="s">
        <v>26</v>
      </c>
      <c r="B20" s="12">
        <v>22980</v>
      </c>
      <c r="C20" s="12"/>
      <c r="D20" s="12">
        <v>15298.1</v>
      </c>
      <c r="E20" s="13"/>
      <c r="F20" s="13">
        <f>(D20/B20)*100</f>
        <v>66.57136640557006</v>
      </c>
    </row>
    <row r="21" spans="1:6" ht="12.75">
      <c r="A21" s="26" t="s">
        <v>42</v>
      </c>
      <c r="B21" s="12">
        <v>30</v>
      </c>
      <c r="C21" s="12"/>
      <c r="D21" s="12">
        <v>-10.6</v>
      </c>
      <c r="E21" s="13"/>
      <c r="F21" s="13">
        <v>0</v>
      </c>
    </row>
    <row r="22" spans="1:6" ht="25.5" customHeight="1">
      <c r="A22" s="26" t="s">
        <v>60</v>
      </c>
      <c r="B22" s="12">
        <v>151</v>
      </c>
      <c r="C22" s="12"/>
      <c r="D22" s="12">
        <v>140.2</v>
      </c>
      <c r="E22" s="13"/>
      <c r="F22" s="13">
        <f>(D22/B22)*100</f>
        <v>92.84768211920529</v>
      </c>
    </row>
    <row r="23" spans="1:6" ht="15">
      <c r="A23" s="25" t="s">
        <v>17</v>
      </c>
      <c r="B23" s="9">
        <f>B24+B26+B25</f>
        <v>25421</v>
      </c>
      <c r="C23" s="9"/>
      <c r="D23" s="9">
        <f>D24+D26+D25</f>
        <v>14752.800000000001</v>
      </c>
      <c r="E23" s="10"/>
      <c r="F23" s="10">
        <f>(D23/B23)*100</f>
        <v>58.033908972896434</v>
      </c>
    </row>
    <row r="24" spans="1:6" ht="15" customHeight="1">
      <c r="A24" s="26" t="s">
        <v>61</v>
      </c>
      <c r="B24" s="12">
        <v>3325</v>
      </c>
      <c r="C24" s="12"/>
      <c r="D24" s="12">
        <v>1741.6</v>
      </c>
      <c r="E24" s="13"/>
      <c r="F24" s="13">
        <f>(D24/B24)*100</f>
        <v>52.378947368421045</v>
      </c>
    </row>
    <row r="25" spans="1:6" ht="12.75">
      <c r="A25" s="26" t="s">
        <v>5</v>
      </c>
      <c r="B25" s="12">
        <v>1428</v>
      </c>
      <c r="C25" s="12"/>
      <c r="D25" s="12">
        <v>615.2</v>
      </c>
      <c r="E25" s="13"/>
      <c r="F25" s="13">
        <f>(D25/B25)*100</f>
        <v>43.0812324929972</v>
      </c>
    </row>
    <row r="26" spans="1:6" ht="13.5" customHeight="1">
      <c r="A26" s="27" t="s">
        <v>18</v>
      </c>
      <c r="B26" s="12">
        <v>20668</v>
      </c>
      <c r="C26" s="12"/>
      <c r="D26" s="12">
        <v>12396</v>
      </c>
      <c r="E26" s="13"/>
      <c r="F26" s="13">
        <f>(D26/B26)*100</f>
        <v>59.97677569189085</v>
      </c>
    </row>
    <row r="27" spans="1:6" ht="15">
      <c r="A27" s="25" t="s">
        <v>19</v>
      </c>
      <c r="B27" s="9">
        <f>B28+B30+B29</f>
        <v>10090</v>
      </c>
      <c r="C27" s="9">
        <f>C28+C30</f>
        <v>0</v>
      </c>
      <c r="D27" s="9">
        <f>D28+D30+D29</f>
        <v>8404.400000000001</v>
      </c>
      <c r="E27" s="10">
        <f>E28+E30</f>
        <v>0</v>
      </c>
      <c r="F27" s="10">
        <f>F28</f>
        <v>87.03703703703704</v>
      </c>
    </row>
    <row r="28" spans="1:6" ht="42" customHeight="1">
      <c r="A28" s="28" t="s">
        <v>62</v>
      </c>
      <c r="B28" s="12">
        <v>6210</v>
      </c>
      <c r="C28" s="12"/>
      <c r="D28" s="12">
        <v>5405</v>
      </c>
      <c r="E28" s="13"/>
      <c r="F28" s="13">
        <f>(D28/B28)*100</f>
        <v>87.03703703703704</v>
      </c>
    </row>
    <row r="29" spans="1:6" ht="59.25" customHeight="1">
      <c r="A29" s="26" t="s">
        <v>98</v>
      </c>
      <c r="B29" s="12">
        <v>7</v>
      </c>
      <c r="C29" s="12"/>
      <c r="D29" s="12">
        <v>4.2</v>
      </c>
      <c r="E29" s="13"/>
      <c r="F29" s="13">
        <f>(D29/B29)*100</f>
        <v>60</v>
      </c>
    </row>
    <row r="30" spans="1:6" ht="48.75" customHeight="1">
      <c r="A30" s="28" t="s">
        <v>85</v>
      </c>
      <c r="B30" s="12">
        <v>3873</v>
      </c>
      <c r="C30" s="12"/>
      <c r="D30" s="12">
        <v>2995.2</v>
      </c>
      <c r="E30" s="13"/>
      <c r="F30" s="13">
        <f>(D30/B30)*100</f>
        <v>77.33539891556931</v>
      </c>
    </row>
    <row r="31" spans="1:6" ht="24" customHeight="1" hidden="1">
      <c r="A31" s="29" t="s">
        <v>83</v>
      </c>
      <c r="B31" s="14">
        <f>B32</f>
        <v>0</v>
      </c>
      <c r="C31" s="14"/>
      <c r="D31" s="14">
        <f>D32</f>
        <v>0</v>
      </c>
      <c r="E31" s="15"/>
      <c r="F31" s="15"/>
    </row>
    <row r="32" spans="1:6" ht="37.5" customHeight="1" hidden="1">
      <c r="A32" s="27" t="s">
        <v>84</v>
      </c>
      <c r="B32" s="12">
        <v>0</v>
      </c>
      <c r="C32" s="12"/>
      <c r="D32" s="12">
        <v>0</v>
      </c>
      <c r="E32" s="13"/>
      <c r="F32" s="13"/>
    </row>
    <row r="33" spans="1:6" ht="24">
      <c r="A33" s="25" t="s">
        <v>27</v>
      </c>
      <c r="B33" s="9">
        <f>B34+B35+B36</f>
        <v>24450</v>
      </c>
      <c r="C33" s="9"/>
      <c r="D33" s="9">
        <f>D34+D35+D36</f>
        <v>18291.7</v>
      </c>
      <c r="E33" s="10"/>
      <c r="F33" s="10">
        <f>(D33/B33)*100</f>
        <v>74.81267893660531</v>
      </c>
    </row>
    <row r="34" spans="1:6" ht="69.75" customHeight="1">
      <c r="A34" s="26" t="s">
        <v>43</v>
      </c>
      <c r="B34" s="12">
        <v>23115</v>
      </c>
      <c r="C34" s="12"/>
      <c r="D34" s="12">
        <v>17242.8</v>
      </c>
      <c r="E34" s="13"/>
      <c r="F34" s="13">
        <f>(D34/B34)*100</f>
        <v>74.59571706683971</v>
      </c>
    </row>
    <row r="35" spans="1:6" ht="24.75" customHeight="1" hidden="1">
      <c r="A35" s="27" t="s">
        <v>64</v>
      </c>
      <c r="B35" s="12">
        <v>0</v>
      </c>
      <c r="C35" s="12"/>
      <c r="D35" s="12">
        <v>0</v>
      </c>
      <c r="E35" s="13"/>
      <c r="F35" s="13">
        <v>0</v>
      </c>
    </row>
    <row r="36" spans="1:6" ht="69" customHeight="1">
      <c r="A36" s="26" t="s">
        <v>65</v>
      </c>
      <c r="B36" s="12">
        <v>1335</v>
      </c>
      <c r="C36" s="12"/>
      <c r="D36" s="12">
        <v>1048.9</v>
      </c>
      <c r="E36" s="13"/>
      <c r="F36" s="13">
        <f>D36/B36*100</f>
        <v>78.56928838951312</v>
      </c>
    </row>
    <row r="37" spans="1:6" ht="15">
      <c r="A37" s="25" t="s">
        <v>28</v>
      </c>
      <c r="B37" s="9">
        <f>B38</f>
        <v>1855</v>
      </c>
      <c r="C37" s="9"/>
      <c r="D37" s="9">
        <f>D38</f>
        <v>1506.4</v>
      </c>
      <c r="E37" s="10"/>
      <c r="F37" s="10">
        <f>(D37/B37)*100</f>
        <v>81.20754716981132</v>
      </c>
    </row>
    <row r="38" spans="1:6" ht="12.75" customHeight="1">
      <c r="A38" s="26" t="s">
        <v>49</v>
      </c>
      <c r="B38" s="12">
        <v>1855</v>
      </c>
      <c r="C38" s="12"/>
      <c r="D38" s="12">
        <v>1506.4</v>
      </c>
      <c r="E38" s="13"/>
      <c r="F38" s="13">
        <f>(D38/B38)*100</f>
        <v>81.20754716981132</v>
      </c>
    </row>
    <row r="39" spans="1:6" ht="24">
      <c r="A39" s="25" t="s">
        <v>44</v>
      </c>
      <c r="B39" s="9">
        <f>B40+B41</f>
        <v>10138</v>
      </c>
      <c r="C39" s="9"/>
      <c r="D39" s="9">
        <f>D40+D41</f>
        <v>19014.5</v>
      </c>
      <c r="E39" s="10"/>
      <c r="F39" s="10">
        <f>D39/B39*100</f>
        <v>187.55671730124286</v>
      </c>
    </row>
    <row r="40" spans="1:6" ht="18" customHeight="1">
      <c r="A40" s="27" t="s">
        <v>66</v>
      </c>
      <c r="B40" s="17">
        <v>27</v>
      </c>
      <c r="C40" s="17"/>
      <c r="D40" s="17">
        <v>27</v>
      </c>
      <c r="E40" s="18"/>
      <c r="F40" s="18">
        <f>D40/B40*100</f>
        <v>100</v>
      </c>
    </row>
    <row r="41" spans="1:6" ht="15" customHeight="1">
      <c r="A41" s="26" t="s">
        <v>67</v>
      </c>
      <c r="B41" s="17">
        <v>10111</v>
      </c>
      <c r="C41" s="17"/>
      <c r="D41" s="17">
        <v>18987.5</v>
      </c>
      <c r="E41" s="18"/>
      <c r="F41" s="18">
        <f>D41/B41*100</f>
        <v>187.79052517060626</v>
      </c>
    </row>
    <row r="42" spans="1:6" ht="24">
      <c r="A42" s="25" t="s">
        <v>35</v>
      </c>
      <c r="B42" s="9">
        <f>B43+B44+B45</f>
        <v>2201</v>
      </c>
      <c r="C42" s="9"/>
      <c r="D42" s="9">
        <f>D43+D44+D45</f>
        <v>1846.9</v>
      </c>
      <c r="E42" s="10"/>
      <c r="F42" s="10">
        <f>(D42/B42)*100</f>
        <v>83.9118582462517</v>
      </c>
    </row>
    <row r="43" spans="1:6" ht="21" customHeight="1">
      <c r="A43" s="26" t="s">
        <v>68</v>
      </c>
      <c r="B43" s="17">
        <v>994</v>
      </c>
      <c r="C43" s="17"/>
      <c r="D43" s="17">
        <v>765.7</v>
      </c>
      <c r="E43" s="18"/>
      <c r="F43" s="18">
        <f>D43/B43*100</f>
        <v>77.03219315895373</v>
      </c>
    </row>
    <row r="44" spans="1:6" ht="74.25" customHeight="1">
      <c r="A44" s="30" t="s">
        <v>69</v>
      </c>
      <c r="B44" s="17">
        <v>227</v>
      </c>
      <c r="C44" s="17"/>
      <c r="D44" s="17">
        <v>133.7</v>
      </c>
      <c r="E44" s="18"/>
      <c r="F44" s="18">
        <f>D44/B44*100</f>
        <v>58.89867841409691</v>
      </c>
    </row>
    <row r="45" spans="1:6" ht="30" customHeight="1">
      <c r="A45" s="26" t="s">
        <v>70</v>
      </c>
      <c r="B45" s="17">
        <v>980</v>
      </c>
      <c r="C45" s="17"/>
      <c r="D45" s="17">
        <v>947.5</v>
      </c>
      <c r="E45" s="18"/>
      <c r="F45" s="18">
        <f>D45/B45*100</f>
        <v>96.68367346938776</v>
      </c>
    </row>
    <row r="46" spans="1:6" ht="15">
      <c r="A46" s="25" t="s">
        <v>36</v>
      </c>
      <c r="B46" s="9">
        <f>SUM(B47:B57)</f>
        <v>6287</v>
      </c>
      <c r="C46" s="9"/>
      <c r="D46" s="9">
        <f>SUM(D47:D57)</f>
        <v>5211.2</v>
      </c>
      <c r="E46" s="10"/>
      <c r="F46" s="10">
        <f>(D46/B46)*100</f>
        <v>82.88850007952918</v>
      </c>
    </row>
    <row r="47" spans="1:6" ht="33.75" customHeight="1">
      <c r="A47" s="27" t="s">
        <v>71</v>
      </c>
      <c r="B47" s="17">
        <v>70</v>
      </c>
      <c r="C47" s="17"/>
      <c r="D47" s="17">
        <v>59.5</v>
      </c>
      <c r="E47" s="19">
        <v>51</v>
      </c>
      <c r="F47" s="18">
        <f>(D47/B47)*100</f>
        <v>85</v>
      </c>
    </row>
    <row r="48" spans="1:6" ht="51" customHeight="1">
      <c r="A48" s="26" t="s">
        <v>72</v>
      </c>
      <c r="B48" s="17">
        <v>30</v>
      </c>
      <c r="C48" s="17"/>
      <c r="D48" s="17">
        <v>30</v>
      </c>
      <c r="E48" s="19">
        <v>22</v>
      </c>
      <c r="F48" s="18">
        <v>0</v>
      </c>
    </row>
    <row r="49" spans="1:6" ht="48" customHeight="1">
      <c r="A49" s="26" t="s">
        <v>6</v>
      </c>
      <c r="B49" s="17">
        <v>576</v>
      </c>
      <c r="C49" s="17"/>
      <c r="D49" s="17">
        <v>314</v>
      </c>
      <c r="E49" s="19">
        <v>71</v>
      </c>
      <c r="F49" s="18">
        <f>(D49/B49)*100</f>
        <v>54.513888888888886</v>
      </c>
    </row>
    <row r="50" spans="1:6" ht="24" customHeight="1" hidden="1">
      <c r="A50" s="26" t="s">
        <v>52</v>
      </c>
      <c r="B50" s="17">
        <v>0</v>
      </c>
      <c r="C50" s="17"/>
      <c r="D50" s="17">
        <v>0</v>
      </c>
      <c r="E50" s="19">
        <v>0</v>
      </c>
      <c r="F50" s="18">
        <v>0</v>
      </c>
    </row>
    <row r="51" spans="1:6" ht="99" customHeight="1">
      <c r="A51" s="26" t="s">
        <v>73</v>
      </c>
      <c r="B51" s="17">
        <v>122</v>
      </c>
      <c r="C51" s="17"/>
      <c r="D51" s="17">
        <v>102</v>
      </c>
      <c r="E51" s="19">
        <v>121.2</v>
      </c>
      <c r="F51" s="18">
        <f aca="true" t="shared" si="1" ref="F51:F67">D51/B51*100</f>
        <v>83.60655737704919</v>
      </c>
    </row>
    <row r="52" spans="1:6" ht="68.25" customHeight="1">
      <c r="A52" s="26" t="s">
        <v>99</v>
      </c>
      <c r="B52" s="17">
        <v>1002</v>
      </c>
      <c r="C52" s="17"/>
      <c r="D52" s="17">
        <v>984.5</v>
      </c>
      <c r="E52" s="19">
        <v>887.3</v>
      </c>
      <c r="F52" s="18">
        <f t="shared" si="1"/>
        <v>98.25349301397206</v>
      </c>
    </row>
    <row r="53" spans="1:6" ht="27" customHeight="1">
      <c r="A53" s="26" t="s">
        <v>74</v>
      </c>
      <c r="B53" s="17">
        <v>153</v>
      </c>
      <c r="C53" s="17"/>
      <c r="D53" s="17">
        <v>126.5</v>
      </c>
      <c r="E53" s="19">
        <v>347.5</v>
      </c>
      <c r="F53" s="18">
        <f t="shared" si="1"/>
        <v>82.6797385620915</v>
      </c>
    </row>
    <row r="54" spans="1:6" ht="54" customHeight="1">
      <c r="A54" s="27" t="s">
        <v>75</v>
      </c>
      <c r="B54" s="17">
        <v>2248</v>
      </c>
      <c r="C54" s="17"/>
      <c r="D54" s="17">
        <v>2148.1</v>
      </c>
      <c r="E54" s="19">
        <v>87.6</v>
      </c>
      <c r="F54" s="18">
        <f t="shared" si="1"/>
        <v>95.55604982206405</v>
      </c>
    </row>
    <row r="55" spans="1:6" ht="60" customHeight="1">
      <c r="A55" s="26" t="s">
        <v>59</v>
      </c>
      <c r="B55" s="17">
        <v>37</v>
      </c>
      <c r="C55" s="17"/>
      <c r="D55" s="17">
        <v>34.2</v>
      </c>
      <c r="E55" s="19">
        <v>221.8</v>
      </c>
      <c r="F55" s="18">
        <f t="shared" si="1"/>
        <v>92.43243243243245</v>
      </c>
    </row>
    <row r="56" spans="1:6" ht="42" customHeight="1">
      <c r="A56" s="26" t="s">
        <v>76</v>
      </c>
      <c r="B56" s="17">
        <v>125</v>
      </c>
      <c r="C56" s="17"/>
      <c r="D56" s="17">
        <v>83.2</v>
      </c>
      <c r="E56" s="19">
        <v>68.4</v>
      </c>
      <c r="F56" s="18">
        <f t="shared" si="1"/>
        <v>66.56</v>
      </c>
    </row>
    <row r="57" spans="1:6" ht="24.75" customHeight="1">
      <c r="A57" s="26" t="s">
        <v>77</v>
      </c>
      <c r="B57" s="17">
        <v>1924</v>
      </c>
      <c r="C57" s="17"/>
      <c r="D57" s="17">
        <v>1329.2</v>
      </c>
      <c r="E57" s="17">
        <v>3536.16</v>
      </c>
      <c r="F57" s="18">
        <f t="shared" si="1"/>
        <v>69.0852390852391</v>
      </c>
    </row>
    <row r="58" spans="1:6" ht="18" customHeight="1">
      <c r="A58" s="25" t="s">
        <v>78</v>
      </c>
      <c r="B58" s="9">
        <v>514</v>
      </c>
      <c r="C58" s="9"/>
      <c r="D58" s="9">
        <v>441.5</v>
      </c>
      <c r="E58" s="10"/>
      <c r="F58" s="18">
        <f t="shared" si="1"/>
        <v>85.89494163424123</v>
      </c>
    </row>
    <row r="59" spans="1:6" ht="15">
      <c r="A59" s="25" t="s">
        <v>51</v>
      </c>
      <c r="B59" s="9">
        <f>B7+B13+B18+B23+B27+B33+B37+B39+B42+B46+B58+B31</f>
        <v>335580</v>
      </c>
      <c r="C59" s="9"/>
      <c r="D59" s="9">
        <f>D7+D13+D18+D23+D27+D33+D37+D39+D42+D46+D58</f>
        <v>271199.9</v>
      </c>
      <c r="E59" s="10"/>
      <c r="F59" s="10">
        <f t="shared" si="1"/>
        <v>80.81527504618869</v>
      </c>
    </row>
    <row r="60" spans="1:6" ht="15">
      <c r="A60" s="25" t="s">
        <v>32</v>
      </c>
      <c r="B60" s="9">
        <f>B61+B67+B68+B69</f>
        <v>1683613.5</v>
      </c>
      <c r="C60" s="9">
        <f>C61+C67+C68+C69</f>
        <v>0</v>
      </c>
      <c r="D60" s="9">
        <f>D61+D67+D68+D69</f>
        <v>1070272.4000000001</v>
      </c>
      <c r="E60" s="10"/>
      <c r="F60" s="10">
        <f t="shared" si="1"/>
        <v>63.56995830693922</v>
      </c>
    </row>
    <row r="61" spans="1:6" ht="24.75" customHeight="1">
      <c r="A61" s="31" t="s">
        <v>79</v>
      </c>
      <c r="B61" s="9">
        <f>B63+B64+B65+B66</f>
        <v>1682269</v>
      </c>
      <c r="C61" s="9">
        <f>C63+C64+C65+C66</f>
        <v>0</v>
      </c>
      <c r="D61" s="9">
        <f>D63+D64+D65+D66</f>
        <v>1076867.9000000001</v>
      </c>
      <c r="E61" s="10"/>
      <c r="F61" s="10">
        <f t="shared" si="1"/>
        <v>64.01282434616581</v>
      </c>
    </row>
    <row r="62" spans="1:6" ht="24.75" customHeight="1">
      <c r="A62" s="26" t="s">
        <v>80</v>
      </c>
      <c r="B62" s="9">
        <f>B63</f>
        <v>440344</v>
      </c>
      <c r="C62" s="9">
        <f>C63</f>
        <v>0</v>
      </c>
      <c r="D62" s="9">
        <f>D63</f>
        <v>335838</v>
      </c>
      <c r="E62" s="20">
        <f>E63</f>
        <v>0</v>
      </c>
      <c r="F62" s="20">
        <f>F63</f>
        <v>76.26719110513599</v>
      </c>
    </row>
    <row r="63" spans="1:6" ht="21.75" customHeight="1">
      <c r="A63" s="26" t="s">
        <v>86</v>
      </c>
      <c r="B63" s="16">
        <v>440344</v>
      </c>
      <c r="C63" s="16"/>
      <c r="D63" s="16">
        <v>335838</v>
      </c>
      <c r="E63" s="21"/>
      <c r="F63" s="21">
        <f t="shared" si="1"/>
        <v>76.26719110513599</v>
      </c>
    </row>
    <row r="64" spans="1:6" ht="28.5" customHeight="1">
      <c r="A64" s="26" t="s">
        <v>53</v>
      </c>
      <c r="B64" s="16">
        <v>320593</v>
      </c>
      <c r="C64" s="16"/>
      <c r="D64" s="16">
        <v>83986.4</v>
      </c>
      <c r="E64" s="21"/>
      <c r="F64" s="21">
        <f t="shared" si="1"/>
        <v>26.197203307620565</v>
      </c>
    </row>
    <row r="65" spans="1:6" ht="21.75" customHeight="1">
      <c r="A65" s="26" t="s">
        <v>81</v>
      </c>
      <c r="B65" s="16">
        <v>910858.2</v>
      </c>
      <c r="C65" s="16"/>
      <c r="D65" s="16">
        <v>647149.8</v>
      </c>
      <c r="E65" s="21"/>
      <c r="F65" s="21">
        <f t="shared" si="1"/>
        <v>71.04835856997282</v>
      </c>
    </row>
    <row r="66" spans="1:6" ht="15">
      <c r="A66" s="26" t="s">
        <v>34</v>
      </c>
      <c r="B66" s="16">
        <v>10473.8</v>
      </c>
      <c r="C66" s="16"/>
      <c r="D66" s="16">
        <v>9893.7</v>
      </c>
      <c r="E66" s="21"/>
      <c r="F66" s="21">
        <f t="shared" si="1"/>
        <v>94.46141801447423</v>
      </c>
    </row>
    <row r="67" spans="1:6" ht="15">
      <c r="A67" s="26" t="s">
        <v>87</v>
      </c>
      <c r="B67" s="16">
        <v>1344.5</v>
      </c>
      <c r="C67" s="16"/>
      <c r="D67" s="16">
        <v>1274.4</v>
      </c>
      <c r="E67" s="21"/>
      <c r="F67" s="21">
        <f t="shared" si="1"/>
        <v>94.78616586091485</v>
      </c>
    </row>
    <row r="68" spans="1:6" ht="59.25" customHeight="1">
      <c r="A68" s="26" t="s">
        <v>54</v>
      </c>
      <c r="B68" s="16"/>
      <c r="C68" s="16"/>
      <c r="D68" s="16"/>
      <c r="E68" s="21"/>
      <c r="F68" s="21"/>
    </row>
    <row r="69" spans="1:6" ht="35.25" customHeight="1">
      <c r="A69" s="26" t="s">
        <v>56</v>
      </c>
      <c r="B69" s="16"/>
      <c r="C69" s="16"/>
      <c r="D69" s="16">
        <v>-7869.9</v>
      </c>
      <c r="E69" s="21"/>
      <c r="F69" s="21"/>
    </row>
    <row r="70" spans="1:6" ht="15">
      <c r="A70" s="25" t="s">
        <v>20</v>
      </c>
      <c r="B70" s="9">
        <f>B59+B60</f>
        <v>2019193.5</v>
      </c>
      <c r="C70" s="9"/>
      <c r="D70" s="9">
        <f>D59+D60</f>
        <v>1341472.3000000003</v>
      </c>
      <c r="E70" s="10"/>
      <c r="F70" s="10">
        <f>D70/B70*100</f>
        <v>66.43604488623801</v>
      </c>
    </row>
    <row r="71" spans="1:6" ht="15">
      <c r="A71" s="25" t="s">
        <v>21</v>
      </c>
      <c r="B71" s="9"/>
      <c r="C71" s="9"/>
      <c r="D71" s="9"/>
      <c r="E71" s="10"/>
      <c r="F71" s="10"/>
    </row>
    <row r="72" spans="1:6" ht="13.5">
      <c r="A72" s="26" t="s">
        <v>29</v>
      </c>
      <c r="B72" s="17">
        <v>73987</v>
      </c>
      <c r="C72" s="17"/>
      <c r="D72" s="17">
        <v>54183.7</v>
      </c>
      <c r="E72" s="18"/>
      <c r="F72" s="18">
        <f>(D72/B72)*100</f>
        <v>73.23408166299484</v>
      </c>
    </row>
    <row r="73" spans="1:6" ht="13.5">
      <c r="A73" s="26" t="s">
        <v>33</v>
      </c>
      <c r="B73" s="17">
        <v>253.9</v>
      </c>
      <c r="C73" s="17"/>
      <c r="D73" s="17">
        <v>89.5</v>
      </c>
      <c r="E73" s="18"/>
      <c r="F73" s="18">
        <f>D73/B73*100</f>
        <v>35.25009846396219</v>
      </c>
    </row>
    <row r="74" spans="1:6" ht="13.5">
      <c r="A74" s="26" t="s">
        <v>30</v>
      </c>
      <c r="B74" s="17">
        <v>11789.9</v>
      </c>
      <c r="C74" s="17"/>
      <c r="D74" s="17">
        <v>8543.5</v>
      </c>
      <c r="E74" s="18"/>
      <c r="F74" s="18">
        <f aca="true" t="shared" si="2" ref="F74:F84">(D74/B74)*100</f>
        <v>72.4645671294922</v>
      </c>
    </row>
    <row r="75" spans="1:6" ht="13.5">
      <c r="A75" s="26" t="s">
        <v>31</v>
      </c>
      <c r="B75" s="17">
        <v>151774.1</v>
      </c>
      <c r="C75" s="17"/>
      <c r="D75" s="17">
        <v>98246.5</v>
      </c>
      <c r="E75" s="18"/>
      <c r="F75" s="18">
        <f t="shared" si="2"/>
        <v>64.73205902719897</v>
      </c>
    </row>
    <row r="76" spans="1:6" ht="13.5">
      <c r="A76" s="26" t="s">
        <v>39</v>
      </c>
      <c r="B76" s="17">
        <v>165768.7</v>
      </c>
      <c r="C76" s="17"/>
      <c r="D76" s="17">
        <v>94526.6</v>
      </c>
      <c r="E76" s="18"/>
      <c r="F76" s="18">
        <f t="shared" si="2"/>
        <v>57.02318954060688</v>
      </c>
    </row>
    <row r="77" spans="1:6" ht="13.5">
      <c r="A77" s="26" t="s">
        <v>22</v>
      </c>
      <c r="B77" s="17">
        <v>1015042.7</v>
      </c>
      <c r="C77" s="17"/>
      <c r="D77" s="17">
        <v>616921.3</v>
      </c>
      <c r="E77" s="18"/>
      <c r="F77" s="18">
        <f t="shared" si="2"/>
        <v>60.77786678333828</v>
      </c>
    </row>
    <row r="78" spans="1:6" ht="13.5">
      <c r="A78" s="26" t="s">
        <v>38</v>
      </c>
      <c r="B78" s="17">
        <v>89986.7</v>
      </c>
      <c r="C78" s="17"/>
      <c r="D78" s="17">
        <v>68251.8</v>
      </c>
      <c r="E78" s="18"/>
      <c r="F78" s="18">
        <f t="shared" si="2"/>
        <v>75.84654176672775</v>
      </c>
    </row>
    <row r="79" spans="1:6" ht="13.5" hidden="1">
      <c r="A79" s="26" t="s">
        <v>37</v>
      </c>
      <c r="B79" s="17"/>
      <c r="C79" s="17"/>
      <c r="D79" s="17"/>
      <c r="E79" s="18"/>
      <c r="F79" s="18"/>
    </row>
    <row r="80" spans="1:6" ht="13.5" hidden="1">
      <c r="A80" s="26" t="s">
        <v>37</v>
      </c>
      <c r="B80" s="17">
        <v>0</v>
      </c>
      <c r="C80" s="17"/>
      <c r="D80" s="17">
        <v>0</v>
      </c>
      <c r="E80" s="18"/>
      <c r="F80" s="18"/>
    </row>
    <row r="81" spans="1:6" ht="13.5">
      <c r="A81" s="26" t="s">
        <v>23</v>
      </c>
      <c r="B81" s="17">
        <v>476091.1</v>
      </c>
      <c r="C81" s="17"/>
      <c r="D81" s="17">
        <v>335387.8</v>
      </c>
      <c r="E81" s="18"/>
      <c r="F81" s="18">
        <f t="shared" si="2"/>
        <v>70.4461394048324</v>
      </c>
    </row>
    <row r="82" spans="1:6" ht="13.5">
      <c r="A82" s="26" t="s">
        <v>46</v>
      </c>
      <c r="B82" s="17">
        <v>33963.9</v>
      </c>
      <c r="C82" s="17"/>
      <c r="D82" s="17">
        <v>25349.1</v>
      </c>
      <c r="E82" s="18"/>
      <c r="F82" s="18">
        <f t="shared" si="2"/>
        <v>74.6354217271868</v>
      </c>
    </row>
    <row r="83" spans="1:6" ht="13.5">
      <c r="A83" s="26" t="s">
        <v>47</v>
      </c>
      <c r="B83" s="17">
        <v>9664.7</v>
      </c>
      <c r="C83" s="17"/>
      <c r="D83" s="17">
        <v>7201.8</v>
      </c>
      <c r="E83" s="18"/>
      <c r="F83" s="18">
        <f t="shared" si="2"/>
        <v>74.51653957184392</v>
      </c>
    </row>
    <row r="84" spans="1:6" ht="13.5">
      <c r="A84" s="26" t="s">
        <v>48</v>
      </c>
      <c r="B84" s="17">
        <v>26</v>
      </c>
      <c r="C84" s="17"/>
      <c r="D84" s="17">
        <v>17.6</v>
      </c>
      <c r="E84" s="18"/>
      <c r="F84" s="18">
        <f t="shared" si="2"/>
        <v>67.6923076923077</v>
      </c>
    </row>
    <row r="85" spans="1:7" ht="15">
      <c r="A85" s="25" t="s">
        <v>24</v>
      </c>
      <c r="B85" s="9">
        <f>SUM(B72:B84)</f>
        <v>2028348.6999999995</v>
      </c>
      <c r="C85" s="9">
        <f>SUM(C72:C84)</f>
        <v>0</v>
      </c>
      <c r="D85" s="9">
        <f>SUM(D72:D84)</f>
        <v>1308719.2000000004</v>
      </c>
      <c r="E85" s="10">
        <f>SUM(E72:E84)</f>
        <v>0</v>
      </c>
      <c r="F85" s="10">
        <f>D85/B85*100</f>
        <v>64.52141093885882</v>
      </c>
      <c r="G85" s="32"/>
    </row>
    <row r="86" spans="1:6" ht="15">
      <c r="A86" s="50"/>
      <c r="B86" s="51"/>
      <c r="C86" s="51"/>
      <c r="D86" s="52"/>
      <c r="E86" s="53"/>
      <c r="F86" s="53"/>
    </row>
    <row r="87" spans="1:4" ht="23.25">
      <c r="A87" s="33" t="s">
        <v>7</v>
      </c>
      <c r="B87" s="34">
        <f>B85-B70</f>
        <v>9155.199999999488</v>
      </c>
      <c r="C87" s="55"/>
      <c r="D87" s="54">
        <f>D85-D70</f>
        <v>-32753.09999999986</v>
      </c>
    </row>
    <row r="88" spans="1:4" ht="24">
      <c r="A88" s="37" t="s">
        <v>8</v>
      </c>
      <c r="B88" s="38">
        <f>B89+B92+B95</f>
        <v>9155.2</v>
      </c>
      <c r="C88" s="38">
        <f>C89+C92+C95</f>
        <v>0</v>
      </c>
      <c r="D88" s="38">
        <f>D89+D92+D95</f>
        <v>-7506</v>
      </c>
    </row>
    <row r="89" spans="1:4" ht="13.5">
      <c r="A89" s="33" t="s">
        <v>9</v>
      </c>
      <c r="B89" s="40">
        <f>B90+B91</f>
        <v>19155.2</v>
      </c>
      <c r="C89" s="56"/>
      <c r="D89" s="41">
        <v>0</v>
      </c>
    </row>
    <row r="90" spans="1:4" ht="24">
      <c r="A90" s="26" t="s">
        <v>114</v>
      </c>
      <c r="B90" s="42">
        <v>19155.2</v>
      </c>
      <c r="C90" s="57"/>
      <c r="D90" s="43">
        <v>0</v>
      </c>
    </row>
    <row r="91" spans="1:4" ht="24">
      <c r="A91" s="26" t="s">
        <v>115</v>
      </c>
      <c r="B91" s="38"/>
      <c r="C91" s="58"/>
      <c r="D91" s="44"/>
    </row>
    <row r="92" spans="1:4" ht="23.25">
      <c r="A92" s="33" t="s">
        <v>55</v>
      </c>
      <c r="B92" s="45">
        <f>B93+B94</f>
        <v>-10000</v>
      </c>
      <c r="C92" s="55"/>
      <c r="D92" s="46">
        <f>D93+D94</f>
        <v>-7506</v>
      </c>
    </row>
    <row r="93" spans="1:10" ht="36">
      <c r="A93" s="26" t="s">
        <v>116</v>
      </c>
      <c r="B93" s="38">
        <v>0</v>
      </c>
      <c r="C93" s="58"/>
      <c r="D93" s="44">
        <v>0</v>
      </c>
      <c r="J93" s="22" t="s">
        <v>100</v>
      </c>
    </row>
    <row r="94" spans="1:4" ht="36">
      <c r="A94" s="26" t="s">
        <v>117</v>
      </c>
      <c r="B94" s="38">
        <v>-10000</v>
      </c>
      <c r="C94" s="58"/>
      <c r="D94" s="44">
        <v>-7506</v>
      </c>
    </row>
    <row r="95" spans="1:4" ht="23.25">
      <c r="A95" s="25" t="s">
        <v>82</v>
      </c>
      <c r="B95" s="34">
        <v>0</v>
      </c>
      <c r="C95" s="58"/>
      <c r="D95" s="47">
        <v>0</v>
      </c>
    </row>
    <row r="96" spans="1:4" ht="23.25">
      <c r="A96" s="33" t="s">
        <v>14</v>
      </c>
      <c r="B96" s="34">
        <f>B87-B88</f>
        <v>-5.129550117999315E-10</v>
      </c>
      <c r="C96" s="59"/>
      <c r="D96" s="47">
        <f>D87-D88</f>
        <v>-25247.09999999986</v>
      </c>
    </row>
    <row r="97" ht="29.25" customHeight="1"/>
    <row r="98" ht="12.75">
      <c r="A98" s="60"/>
    </row>
    <row r="99" ht="27.75" customHeight="1"/>
  </sheetData>
  <sheetProtection/>
  <mergeCells count="5">
    <mergeCell ref="A1:F1"/>
    <mergeCell ref="A2:A5"/>
    <mergeCell ref="B2:B5"/>
    <mergeCell ref="D2:D5"/>
    <mergeCell ref="F2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2020-10-09T04:15:42Z</cp:lastPrinted>
  <dcterms:created xsi:type="dcterms:W3CDTF">2003-03-12T05:17:54Z</dcterms:created>
  <dcterms:modified xsi:type="dcterms:W3CDTF">2022-02-09T03:03:48Z</dcterms:modified>
  <cp:category/>
  <cp:version/>
  <cp:contentType/>
  <cp:contentStatus/>
</cp:coreProperties>
</file>